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C6ECE47-763D-4B46-A6CC-8C6000E216DD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Mixed A" sheetId="1" r:id="rId1"/>
    <sheet name="Mixed B" sheetId="5" r:id="rId2"/>
    <sheet name="Herren A" sheetId="2" r:id="rId3"/>
    <sheet name="Herren B" sheetId="6" r:id="rId4"/>
    <sheet name="Jugend" sheetId="3" r:id="rId5"/>
    <sheet name="Damen" sheetId="4" r:id="rId6"/>
    <sheet name="Meldungen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" i="1" l="1"/>
  <c r="AZ158" i="6"/>
  <c r="AY158" i="6"/>
  <c r="AX158" i="6"/>
  <c r="AW158" i="6"/>
  <c r="AV158" i="6"/>
  <c r="AU158" i="6"/>
  <c r="AT158" i="6"/>
  <c r="AS158" i="6"/>
  <c r="AR158" i="6"/>
  <c r="AQ158" i="6"/>
  <c r="S158" i="6"/>
  <c r="U158" i="6" s="1"/>
  <c r="R158" i="6"/>
  <c r="Q158" i="6"/>
  <c r="P158" i="6"/>
  <c r="E158" i="6"/>
  <c r="AZ157" i="6"/>
  <c r="AY157" i="6"/>
  <c r="AX157" i="6"/>
  <c r="AW157" i="6"/>
  <c r="AV157" i="6"/>
  <c r="AU157" i="6"/>
  <c r="AT157" i="6"/>
  <c r="AS157" i="6"/>
  <c r="AR157" i="6"/>
  <c r="AQ157" i="6"/>
  <c r="AO157" i="6"/>
  <c r="U157" i="6"/>
  <c r="AM157" i="6" s="1"/>
  <c r="T157" i="6"/>
  <c r="BD157" i="6" s="1"/>
  <c r="S157" i="6"/>
  <c r="R157" i="6"/>
  <c r="Q157" i="6"/>
  <c r="P157" i="6"/>
  <c r="E157" i="6"/>
  <c r="AZ156" i="6"/>
  <c r="AY156" i="6"/>
  <c r="AX156" i="6"/>
  <c r="AW156" i="6"/>
  <c r="AV156" i="6"/>
  <c r="AU156" i="6"/>
  <c r="AT156" i="6"/>
  <c r="AS156" i="6"/>
  <c r="AR156" i="6"/>
  <c r="AQ156" i="6"/>
  <c r="T156" i="6"/>
  <c r="S156" i="6"/>
  <c r="U156" i="6" s="1"/>
  <c r="R156" i="6"/>
  <c r="Q156" i="6"/>
  <c r="P156" i="6"/>
  <c r="E156" i="6"/>
  <c r="AZ155" i="6"/>
  <c r="AY155" i="6"/>
  <c r="AX155" i="6"/>
  <c r="AW155" i="6"/>
  <c r="AV155" i="6"/>
  <c r="AU155" i="6"/>
  <c r="AT155" i="6"/>
  <c r="AS155" i="6"/>
  <c r="AR155" i="6"/>
  <c r="AQ155" i="6"/>
  <c r="AO155" i="6"/>
  <c r="U155" i="6"/>
  <c r="AM155" i="6" s="1"/>
  <c r="T155" i="6"/>
  <c r="BD155" i="6" s="1"/>
  <c r="S155" i="6"/>
  <c r="R155" i="6"/>
  <c r="Q155" i="6"/>
  <c r="P155" i="6"/>
  <c r="E155" i="6"/>
  <c r="BC154" i="6"/>
  <c r="BB154" i="6"/>
  <c r="AZ154" i="6"/>
  <c r="AY154" i="6"/>
  <c r="AX154" i="6"/>
  <c r="AW154" i="6"/>
  <c r="AV154" i="6"/>
  <c r="AU154" i="6"/>
  <c r="AT154" i="6"/>
  <c r="AS154" i="6"/>
  <c r="AR154" i="6"/>
  <c r="AQ154" i="6"/>
  <c r="T154" i="6"/>
  <c r="S154" i="6"/>
  <c r="U154" i="6" s="1"/>
  <c r="R154" i="6"/>
  <c r="Q154" i="6"/>
  <c r="P154" i="6"/>
  <c r="E154" i="6"/>
  <c r="AZ153" i="6"/>
  <c r="AY153" i="6"/>
  <c r="AX153" i="6"/>
  <c r="AW153" i="6"/>
  <c r="AV153" i="6"/>
  <c r="AU153" i="6"/>
  <c r="AT153" i="6"/>
  <c r="AS153" i="6"/>
  <c r="AR153" i="6"/>
  <c r="AQ153" i="6"/>
  <c r="AO153" i="6"/>
  <c r="U153" i="6"/>
  <c r="AM153" i="6" s="1"/>
  <c r="T153" i="6"/>
  <c r="BC153" i="6" s="1"/>
  <c r="S153" i="6"/>
  <c r="R153" i="6"/>
  <c r="Q153" i="6"/>
  <c r="P153" i="6"/>
  <c r="E153" i="6"/>
  <c r="BC152" i="6"/>
  <c r="BB152" i="6"/>
  <c r="AZ152" i="6"/>
  <c r="AY152" i="6"/>
  <c r="AX152" i="6"/>
  <c r="AW152" i="6"/>
  <c r="AV152" i="6"/>
  <c r="AU152" i="6"/>
  <c r="AT152" i="6"/>
  <c r="AS152" i="6"/>
  <c r="AR152" i="6"/>
  <c r="AQ152" i="6"/>
  <c r="T152" i="6"/>
  <c r="S152" i="6"/>
  <c r="U152" i="6" s="1"/>
  <c r="R152" i="6"/>
  <c r="Q152" i="6"/>
  <c r="P152" i="6"/>
  <c r="E152" i="6"/>
  <c r="AZ151" i="6"/>
  <c r="AY151" i="6"/>
  <c r="AX151" i="6"/>
  <c r="AW151" i="6"/>
  <c r="AV151" i="6"/>
  <c r="AU151" i="6"/>
  <c r="AT151" i="6"/>
  <c r="AS151" i="6"/>
  <c r="AR151" i="6"/>
  <c r="AQ151" i="6"/>
  <c r="AO151" i="6"/>
  <c r="U151" i="6"/>
  <c r="AM151" i="6" s="1"/>
  <c r="T151" i="6"/>
  <c r="BC151" i="6" s="1"/>
  <c r="S151" i="6"/>
  <c r="R151" i="6"/>
  <c r="Q151" i="6"/>
  <c r="P151" i="6"/>
  <c r="E151" i="6"/>
  <c r="AZ150" i="6"/>
  <c r="AY150" i="6"/>
  <c r="AX150" i="6"/>
  <c r="AW150" i="6"/>
  <c r="AV150" i="6"/>
  <c r="AU150" i="6"/>
  <c r="AT150" i="6"/>
  <c r="AS150" i="6"/>
  <c r="AR150" i="6"/>
  <c r="AQ150" i="6"/>
  <c r="S150" i="6"/>
  <c r="U150" i="6" s="1"/>
  <c r="R150" i="6"/>
  <c r="Q150" i="6"/>
  <c r="P150" i="6"/>
  <c r="E150" i="6"/>
  <c r="AZ149" i="6"/>
  <c r="AY149" i="6"/>
  <c r="AX149" i="6"/>
  <c r="AW149" i="6"/>
  <c r="AV149" i="6"/>
  <c r="AU149" i="6"/>
  <c r="AT149" i="6"/>
  <c r="AS149" i="6"/>
  <c r="AR149" i="6"/>
  <c r="AQ149" i="6"/>
  <c r="AO149" i="6"/>
  <c r="U149" i="6"/>
  <c r="AM149" i="6" s="1"/>
  <c r="T149" i="6"/>
  <c r="BC149" i="6" s="1"/>
  <c r="S149" i="6"/>
  <c r="R149" i="6"/>
  <c r="Q149" i="6"/>
  <c r="P149" i="6"/>
  <c r="E149" i="6"/>
  <c r="D149" i="6"/>
  <c r="D150" i="6" s="1"/>
  <c r="D151" i="6" s="1"/>
  <c r="D152" i="6" s="1"/>
  <c r="D153" i="6" s="1"/>
  <c r="D154" i="6" s="1"/>
  <c r="D155" i="6" s="1"/>
  <c r="D156" i="6" s="1"/>
  <c r="D157" i="6" s="1"/>
  <c r="D158" i="6" s="1"/>
  <c r="U148" i="6"/>
  <c r="T148" i="6"/>
  <c r="BE147" i="6"/>
  <c r="AZ147" i="6"/>
  <c r="AY147" i="6"/>
  <c r="AX147" i="6"/>
  <c r="AW147" i="6"/>
  <c r="AV147" i="6"/>
  <c r="AU147" i="6"/>
  <c r="AT147" i="6"/>
  <c r="AS147" i="6"/>
  <c r="AR147" i="6"/>
  <c r="AQ147" i="6"/>
  <c r="T147" i="6"/>
  <c r="S147" i="6"/>
  <c r="U147" i="6" s="1"/>
  <c r="R147" i="6"/>
  <c r="Q147" i="6"/>
  <c r="P147" i="6"/>
  <c r="E147" i="6"/>
  <c r="AZ146" i="6"/>
  <c r="AY146" i="6"/>
  <c r="AX146" i="6"/>
  <c r="AW146" i="6"/>
  <c r="AV146" i="6"/>
  <c r="AU146" i="6"/>
  <c r="AT146" i="6"/>
  <c r="AS146" i="6"/>
  <c r="AR146" i="6"/>
  <c r="AQ146" i="6"/>
  <c r="S146" i="6"/>
  <c r="R146" i="6"/>
  <c r="T146" i="6" s="1"/>
  <c r="Q146" i="6"/>
  <c r="P146" i="6"/>
  <c r="E146" i="6"/>
  <c r="BF145" i="6"/>
  <c r="BE145" i="6"/>
  <c r="AZ145" i="6"/>
  <c r="AY145" i="6"/>
  <c r="AX145" i="6"/>
  <c r="AW145" i="6"/>
  <c r="AV145" i="6"/>
  <c r="AU145" i="6"/>
  <c r="AT145" i="6"/>
  <c r="AS145" i="6"/>
  <c r="AR145" i="6"/>
  <c r="AQ145" i="6"/>
  <c r="AO145" i="6"/>
  <c r="T145" i="6"/>
  <c r="S145" i="6"/>
  <c r="U145" i="6" s="1"/>
  <c r="BF124" i="6" s="1"/>
  <c r="R145" i="6"/>
  <c r="Q145" i="6"/>
  <c r="P145" i="6"/>
  <c r="E145" i="6"/>
  <c r="D145" i="6"/>
  <c r="D146" i="6" s="1"/>
  <c r="D147" i="6" s="1"/>
  <c r="AZ144" i="6"/>
  <c r="AY144" i="6"/>
  <c r="AX144" i="6"/>
  <c r="AW144" i="6"/>
  <c r="AV144" i="6"/>
  <c r="AU144" i="6"/>
  <c r="AT144" i="6"/>
  <c r="AS144" i="6"/>
  <c r="AR144" i="6"/>
  <c r="AQ144" i="6"/>
  <c r="S144" i="6"/>
  <c r="U144" i="6" s="1"/>
  <c r="R144" i="6"/>
  <c r="Q144" i="6"/>
  <c r="P144" i="6"/>
  <c r="E144" i="6"/>
  <c r="AZ143" i="6"/>
  <c r="AY143" i="6"/>
  <c r="AX143" i="6"/>
  <c r="AW143" i="6"/>
  <c r="AV143" i="6"/>
  <c r="AU143" i="6"/>
  <c r="AT143" i="6"/>
  <c r="AS143" i="6"/>
  <c r="AR143" i="6"/>
  <c r="AQ143" i="6"/>
  <c r="AM143" i="6"/>
  <c r="T143" i="6"/>
  <c r="BD143" i="6" s="1"/>
  <c r="S143" i="6"/>
  <c r="U143" i="6" s="1"/>
  <c r="AO143" i="6" s="1"/>
  <c r="R143" i="6"/>
  <c r="Q143" i="6"/>
  <c r="P143" i="6"/>
  <c r="E143" i="6"/>
  <c r="AZ142" i="6"/>
  <c r="AY142" i="6"/>
  <c r="AX142" i="6"/>
  <c r="AW142" i="6"/>
  <c r="AV142" i="6"/>
  <c r="AU142" i="6"/>
  <c r="AT142" i="6"/>
  <c r="AS142" i="6"/>
  <c r="AR142" i="6"/>
  <c r="AQ142" i="6"/>
  <c r="S142" i="6"/>
  <c r="U142" i="6" s="1"/>
  <c r="R142" i="6"/>
  <c r="Q142" i="6"/>
  <c r="P142" i="6"/>
  <c r="E142" i="6"/>
  <c r="AZ141" i="6"/>
  <c r="AY141" i="6"/>
  <c r="AX141" i="6"/>
  <c r="AW141" i="6"/>
  <c r="AV141" i="6"/>
  <c r="AU141" i="6"/>
  <c r="AT141" i="6"/>
  <c r="AS141" i="6"/>
  <c r="AR141" i="6"/>
  <c r="AQ141" i="6"/>
  <c r="T141" i="6"/>
  <c r="S141" i="6"/>
  <c r="U141" i="6" s="1"/>
  <c r="R141" i="6"/>
  <c r="Q141" i="6"/>
  <c r="P141" i="6"/>
  <c r="E141" i="6"/>
  <c r="AZ140" i="6"/>
  <c r="AY140" i="6"/>
  <c r="AX140" i="6"/>
  <c r="AW140" i="6"/>
  <c r="AV140" i="6"/>
  <c r="AU140" i="6"/>
  <c r="AT140" i="6"/>
  <c r="AS140" i="6"/>
  <c r="AR140" i="6"/>
  <c r="AQ140" i="6"/>
  <c r="S140" i="6"/>
  <c r="U140" i="6" s="1"/>
  <c r="R140" i="6"/>
  <c r="Q140" i="6"/>
  <c r="P140" i="6"/>
  <c r="E140" i="6"/>
  <c r="AZ139" i="6"/>
  <c r="AY139" i="6"/>
  <c r="AX139" i="6"/>
  <c r="AW139" i="6"/>
  <c r="AV139" i="6"/>
  <c r="AU139" i="6"/>
  <c r="AT139" i="6"/>
  <c r="AS139" i="6"/>
  <c r="AR139" i="6"/>
  <c r="AQ139" i="6"/>
  <c r="T139" i="6"/>
  <c r="S139" i="6"/>
  <c r="U139" i="6" s="1"/>
  <c r="AO139" i="6" s="1"/>
  <c r="R139" i="6"/>
  <c r="Q139" i="6"/>
  <c r="P139" i="6"/>
  <c r="E139" i="6"/>
  <c r="D139" i="6"/>
  <c r="D140" i="6" s="1"/>
  <c r="D141" i="6" s="1"/>
  <c r="D142" i="6" s="1"/>
  <c r="D143" i="6" s="1"/>
  <c r="D144" i="6" s="1"/>
  <c r="AZ138" i="6"/>
  <c r="AY138" i="6"/>
  <c r="AX138" i="6"/>
  <c r="AW138" i="6"/>
  <c r="AV138" i="6"/>
  <c r="AU138" i="6"/>
  <c r="AT138" i="6"/>
  <c r="AS138" i="6"/>
  <c r="AR138" i="6"/>
  <c r="AQ138" i="6"/>
  <c r="S138" i="6"/>
  <c r="U138" i="6" s="1"/>
  <c r="R138" i="6"/>
  <c r="Q138" i="6"/>
  <c r="P138" i="6"/>
  <c r="E138" i="6"/>
  <c r="D138" i="6"/>
  <c r="U137" i="6"/>
  <c r="T137" i="6"/>
  <c r="BH136" i="6"/>
  <c r="BG136" i="6"/>
  <c r="BF136" i="6"/>
  <c r="BE136" i="6"/>
  <c r="AZ136" i="6"/>
  <c r="AY136" i="6"/>
  <c r="AX136" i="6"/>
  <c r="AW136" i="6"/>
  <c r="AV136" i="6"/>
  <c r="AU136" i="6"/>
  <c r="AT136" i="6"/>
  <c r="AS136" i="6"/>
  <c r="AR136" i="6"/>
  <c r="AQ136" i="6"/>
  <c r="S136" i="6"/>
  <c r="R136" i="6"/>
  <c r="T136" i="6" s="1"/>
  <c r="BA136" i="6" s="1"/>
  <c r="Q136" i="6"/>
  <c r="P136" i="6"/>
  <c r="E136" i="6"/>
  <c r="AZ135" i="6"/>
  <c r="AY135" i="6"/>
  <c r="AX135" i="6"/>
  <c r="AW135" i="6"/>
  <c r="AV135" i="6"/>
  <c r="AU135" i="6"/>
  <c r="AT135" i="6"/>
  <c r="AS135" i="6"/>
  <c r="AR135" i="6"/>
  <c r="AQ135" i="6"/>
  <c r="U135" i="6"/>
  <c r="S135" i="6"/>
  <c r="R135" i="6"/>
  <c r="T135" i="6" s="1"/>
  <c r="Q135" i="6"/>
  <c r="P135" i="6"/>
  <c r="E135" i="6"/>
  <c r="AZ134" i="6"/>
  <c r="AY134" i="6"/>
  <c r="AX134" i="6"/>
  <c r="AW134" i="6"/>
  <c r="AV134" i="6"/>
  <c r="AU134" i="6"/>
  <c r="AT134" i="6"/>
  <c r="AS134" i="6"/>
  <c r="AR134" i="6"/>
  <c r="AQ134" i="6"/>
  <c r="S134" i="6"/>
  <c r="R134" i="6"/>
  <c r="T134" i="6" s="1"/>
  <c r="BA134" i="6" s="1"/>
  <c r="Q134" i="6"/>
  <c r="P134" i="6"/>
  <c r="E134" i="6"/>
  <c r="BE133" i="6"/>
  <c r="AZ133" i="6"/>
  <c r="AY133" i="6"/>
  <c r="AX133" i="6"/>
  <c r="AW133" i="6"/>
  <c r="AV133" i="6"/>
  <c r="AU133" i="6"/>
  <c r="AT133" i="6"/>
  <c r="AS133" i="6"/>
  <c r="AR133" i="6"/>
  <c r="AQ133" i="6"/>
  <c r="U133" i="6"/>
  <c r="S133" i="6"/>
  <c r="R133" i="6"/>
  <c r="T133" i="6" s="1"/>
  <c r="Q133" i="6"/>
  <c r="P133" i="6"/>
  <c r="E133" i="6"/>
  <c r="AZ132" i="6"/>
  <c r="AY132" i="6"/>
  <c r="AX132" i="6"/>
  <c r="AW132" i="6"/>
  <c r="AV132" i="6"/>
  <c r="AU132" i="6"/>
  <c r="AT132" i="6"/>
  <c r="AS132" i="6"/>
  <c r="AR132" i="6"/>
  <c r="AQ132" i="6"/>
  <c r="S132" i="6"/>
  <c r="R132" i="6"/>
  <c r="T132" i="6" s="1"/>
  <c r="BA132" i="6" s="1"/>
  <c r="Q132" i="6"/>
  <c r="P132" i="6"/>
  <c r="E132" i="6"/>
  <c r="BD131" i="6"/>
  <c r="AZ131" i="6"/>
  <c r="AY131" i="6"/>
  <c r="AX131" i="6"/>
  <c r="AW131" i="6"/>
  <c r="AV131" i="6"/>
  <c r="AU131" i="6"/>
  <c r="AT131" i="6"/>
  <c r="AS131" i="6"/>
  <c r="AR131" i="6"/>
  <c r="AQ131" i="6"/>
  <c r="U131" i="6"/>
  <c r="AO131" i="6" s="1"/>
  <c r="S131" i="6"/>
  <c r="R131" i="6"/>
  <c r="T131" i="6" s="1"/>
  <c r="Q131" i="6"/>
  <c r="P131" i="6"/>
  <c r="E131" i="6"/>
  <c r="AZ130" i="6"/>
  <c r="AY130" i="6"/>
  <c r="AX130" i="6"/>
  <c r="AW130" i="6"/>
  <c r="AV130" i="6"/>
  <c r="AU130" i="6"/>
  <c r="AT130" i="6"/>
  <c r="AS130" i="6"/>
  <c r="AR130" i="6"/>
  <c r="AQ130" i="6"/>
  <c r="S130" i="6"/>
  <c r="R130" i="6"/>
  <c r="T130" i="6" s="1"/>
  <c r="BA130" i="6" s="1"/>
  <c r="Q130" i="6"/>
  <c r="P130" i="6"/>
  <c r="E130" i="6"/>
  <c r="BD129" i="6"/>
  <c r="AZ129" i="6"/>
  <c r="AY129" i="6"/>
  <c r="AX129" i="6"/>
  <c r="AW129" i="6"/>
  <c r="AV129" i="6"/>
  <c r="AU129" i="6"/>
  <c r="AT129" i="6"/>
  <c r="AS129" i="6"/>
  <c r="AR129" i="6"/>
  <c r="AQ129" i="6"/>
  <c r="U129" i="6"/>
  <c r="AO129" i="6" s="1"/>
  <c r="S129" i="6"/>
  <c r="R129" i="6"/>
  <c r="T129" i="6" s="1"/>
  <c r="Q129" i="6"/>
  <c r="P129" i="6"/>
  <c r="E129" i="6"/>
  <c r="AZ128" i="6"/>
  <c r="AY128" i="6"/>
  <c r="AX128" i="6"/>
  <c r="AW128" i="6"/>
  <c r="AV128" i="6"/>
  <c r="AU128" i="6"/>
  <c r="AT128" i="6"/>
  <c r="AS128" i="6"/>
  <c r="AR128" i="6"/>
  <c r="AQ128" i="6"/>
  <c r="S128" i="6"/>
  <c r="R128" i="6"/>
  <c r="T128" i="6" s="1"/>
  <c r="BA128" i="6" s="1"/>
  <c r="Q128" i="6"/>
  <c r="P128" i="6"/>
  <c r="E128" i="6"/>
  <c r="AZ127" i="6"/>
  <c r="AY127" i="6"/>
  <c r="AX127" i="6"/>
  <c r="AW127" i="6"/>
  <c r="AV127" i="6"/>
  <c r="AU127" i="6"/>
  <c r="AT127" i="6"/>
  <c r="AS127" i="6"/>
  <c r="AR127" i="6"/>
  <c r="AQ127" i="6"/>
  <c r="U127" i="6"/>
  <c r="AO127" i="6" s="1"/>
  <c r="S127" i="6"/>
  <c r="R127" i="6"/>
  <c r="T127" i="6" s="1"/>
  <c r="BD127" i="6" s="1"/>
  <c r="Q127" i="6"/>
  <c r="P127" i="6"/>
  <c r="E127" i="6"/>
  <c r="D127" i="6"/>
  <c r="D128" i="6" s="1"/>
  <c r="D129" i="6" s="1"/>
  <c r="D130" i="6" s="1"/>
  <c r="D131" i="6" s="1"/>
  <c r="D132" i="6" s="1"/>
  <c r="D133" i="6" s="1"/>
  <c r="D134" i="6" s="1"/>
  <c r="D135" i="6" s="1"/>
  <c r="D136" i="6" s="1"/>
  <c r="U126" i="6"/>
  <c r="T126" i="6"/>
  <c r="AZ125" i="6"/>
  <c r="AY125" i="6"/>
  <c r="AX125" i="6"/>
  <c r="AW125" i="6"/>
  <c r="AV125" i="6"/>
  <c r="AU125" i="6"/>
  <c r="AT125" i="6"/>
  <c r="AS125" i="6"/>
  <c r="AR125" i="6"/>
  <c r="AQ125" i="6"/>
  <c r="U125" i="6"/>
  <c r="T125" i="6"/>
  <c r="S125" i="6"/>
  <c r="R125" i="6"/>
  <c r="Q125" i="6"/>
  <c r="P125" i="6"/>
  <c r="E125" i="6"/>
  <c r="BH124" i="6"/>
  <c r="BG124" i="6"/>
  <c r="BE124" i="6"/>
  <c r="AZ124" i="6"/>
  <c r="AY124" i="6"/>
  <c r="AX124" i="6"/>
  <c r="AW124" i="6"/>
  <c r="AV124" i="6"/>
  <c r="AU124" i="6"/>
  <c r="AT124" i="6"/>
  <c r="AS124" i="6"/>
  <c r="AR124" i="6"/>
  <c r="AQ124" i="6"/>
  <c r="AM124" i="6"/>
  <c r="U124" i="6"/>
  <c r="AO124" i="6" s="1"/>
  <c r="S124" i="6"/>
  <c r="R124" i="6"/>
  <c r="T124" i="6" s="1"/>
  <c r="Q124" i="6"/>
  <c r="P124" i="6"/>
  <c r="E124" i="6"/>
  <c r="AZ123" i="6"/>
  <c r="AY123" i="6"/>
  <c r="AX123" i="6"/>
  <c r="AW123" i="6"/>
  <c r="AV123" i="6"/>
  <c r="AU123" i="6"/>
  <c r="AT123" i="6"/>
  <c r="AS123" i="6"/>
  <c r="AR123" i="6"/>
  <c r="AQ123" i="6"/>
  <c r="U123" i="6"/>
  <c r="S123" i="6"/>
  <c r="R123" i="6"/>
  <c r="T123" i="6" s="1"/>
  <c r="Q123" i="6"/>
  <c r="P123" i="6"/>
  <c r="E123" i="6"/>
  <c r="BG122" i="6"/>
  <c r="AZ122" i="6"/>
  <c r="AY122" i="6"/>
  <c r="AX122" i="6"/>
  <c r="AW122" i="6"/>
  <c r="AV122" i="6"/>
  <c r="AU122" i="6"/>
  <c r="AT122" i="6"/>
  <c r="AS122" i="6"/>
  <c r="AR122" i="6"/>
  <c r="AQ122" i="6"/>
  <c r="AM122" i="6"/>
  <c r="U122" i="6"/>
  <c r="AO122" i="6" s="1"/>
  <c r="S122" i="6"/>
  <c r="R122" i="6"/>
  <c r="T122" i="6" s="1"/>
  <c r="Q122" i="6"/>
  <c r="P122" i="6"/>
  <c r="E122" i="6"/>
  <c r="AZ121" i="6"/>
  <c r="AY121" i="6"/>
  <c r="AX121" i="6"/>
  <c r="AW121" i="6"/>
  <c r="AV121" i="6"/>
  <c r="AU121" i="6"/>
  <c r="AT121" i="6"/>
  <c r="AS121" i="6"/>
  <c r="AR121" i="6"/>
  <c r="AQ121" i="6"/>
  <c r="U121" i="6"/>
  <c r="S121" i="6"/>
  <c r="R121" i="6"/>
  <c r="T121" i="6" s="1"/>
  <c r="Q121" i="6"/>
  <c r="P121" i="6"/>
  <c r="E121" i="6"/>
  <c r="AZ120" i="6"/>
  <c r="AY120" i="6"/>
  <c r="AX120" i="6"/>
  <c r="AW120" i="6"/>
  <c r="AV120" i="6"/>
  <c r="AU120" i="6"/>
  <c r="AT120" i="6"/>
  <c r="AS120" i="6"/>
  <c r="AR120" i="6"/>
  <c r="AQ120" i="6"/>
  <c r="U120" i="6"/>
  <c r="S120" i="6"/>
  <c r="R120" i="6"/>
  <c r="T120" i="6" s="1"/>
  <c r="Q120" i="6"/>
  <c r="P120" i="6"/>
  <c r="E120" i="6"/>
  <c r="AZ119" i="6"/>
  <c r="AY119" i="6"/>
  <c r="AX119" i="6"/>
  <c r="AW119" i="6"/>
  <c r="AV119" i="6"/>
  <c r="AU119" i="6"/>
  <c r="AT119" i="6"/>
  <c r="AS119" i="6"/>
  <c r="AR119" i="6"/>
  <c r="AQ119" i="6"/>
  <c r="S119" i="6"/>
  <c r="R119" i="6"/>
  <c r="Q119" i="6"/>
  <c r="P119" i="6"/>
  <c r="E119" i="6"/>
  <c r="BD118" i="6"/>
  <c r="AZ118" i="6"/>
  <c r="AY118" i="6"/>
  <c r="AX118" i="6"/>
  <c r="AW118" i="6"/>
  <c r="AV118" i="6"/>
  <c r="AU118" i="6"/>
  <c r="AT118" i="6"/>
  <c r="AS118" i="6"/>
  <c r="AR118" i="6"/>
  <c r="AQ118" i="6"/>
  <c r="AM118" i="6"/>
  <c r="U118" i="6"/>
  <c r="AO118" i="6" s="1"/>
  <c r="S118" i="6"/>
  <c r="R118" i="6"/>
  <c r="T118" i="6" s="1"/>
  <c r="Q118" i="6"/>
  <c r="P118" i="6"/>
  <c r="E118" i="6"/>
  <c r="D118" i="6"/>
  <c r="D119" i="6" s="1"/>
  <c r="D120" i="6" s="1"/>
  <c r="D121" i="6" s="1"/>
  <c r="D122" i="6" s="1"/>
  <c r="D123" i="6" s="1"/>
  <c r="D124" i="6" s="1"/>
  <c r="D125" i="6" s="1"/>
  <c r="AZ117" i="6"/>
  <c r="AY117" i="6"/>
  <c r="AX117" i="6"/>
  <c r="AW117" i="6"/>
  <c r="AV117" i="6"/>
  <c r="AU117" i="6"/>
  <c r="AT117" i="6"/>
  <c r="AS117" i="6"/>
  <c r="AR117" i="6"/>
  <c r="AQ117" i="6"/>
  <c r="U117" i="6"/>
  <c r="T117" i="6"/>
  <c r="S117" i="6"/>
  <c r="R117" i="6"/>
  <c r="Q117" i="6"/>
  <c r="P117" i="6"/>
  <c r="E117" i="6"/>
  <c r="AZ116" i="6"/>
  <c r="AY116" i="6"/>
  <c r="AX116" i="6"/>
  <c r="AW116" i="6"/>
  <c r="AV116" i="6"/>
  <c r="AU116" i="6"/>
  <c r="AT116" i="6"/>
  <c r="AS116" i="6"/>
  <c r="AR116" i="6"/>
  <c r="AQ116" i="6"/>
  <c r="U116" i="6"/>
  <c r="AO116" i="6" s="1"/>
  <c r="S116" i="6"/>
  <c r="R116" i="6"/>
  <c r="T116" i="6" s="1"/>
  <c r="Q116" i="6"/>
  <c r="P116" i="6"/>
  <c r="E116" i="6"/>
  <c r="D116" i="6"/>
  <c r="D117" i="6" s="1"/>
  <c r="U115" i="6"/>
  <c r="T115" i="6"/>
  <c r="BE114" i="6"/>
  <c r="BC114" i="6"/>
  <c r="AZ114" i="6"/>
  <c r="AY114" i="6"/>
  <c r="AX114" i="6"/>
  <c r="AW114" i="6"/>
  <c r="AV114" i="6"/>
  <c r="AU114" i="6"/>
  <c r="AT114" i="6"/>
  <c r="AS114" i="6"/>
  <c r="AR114" i="6"/>
  <c r="AQ114" i="6"/>
  <c r="U114" i="6"/>
  <c r="BF155" i="6" s="1"/>
  <c r="T114" i="6"/>
  <c r="BD114" i="6" s="1"/>
  <c r="S114" i="6"/>
  <c r="R114" i="6"/>
  <c r="Q114" i="6"/>
  <c r="P114" i="6"/>
  <c r="E114" i="6"/>
  <c r="AZ113" i="6"/>
  <c r="AY113" i="6"/>
  <c r="AX113" i="6"/>
  <c r="AW113" i="6"/>
  <c r="AV113" i="6"/>
  <c r="AU113" i="6"/>
  <c r="AT113" i="6"/>
  <c r="AS113" i="6"/>
  <c r="AR113" i="6"/>
  <c r="AQ113" i="6"/>
  <c r="T113" i="6"/>
  <c r="S113" i="6"/>
  <c r="U113" i="6" s="1"/>
  <c r="R113" i="6"/>
  <c r="Q113" i="6"/>
  <c r="P113" i="6"/>
  <c r="E113" i="6"/>
  <c r="BD112" i="6"/>
  <c r="BC112" i="6"/>
  <c r="AZ112" i="6"/>
  <c r="AY112" i="6"/>
  <c r="AX112" i="6"/>
  <c r="AW112" i="6"/>
  <c r="AV112" i="6"/>
  <c r="AU112" i="6"/>
  <c r="AT112" i="6"/>
  <c r="AS112" i="6"/>
  <c r="AR112" i="6"/>
  <c r="AQ112" i="6"/>
  <c r="U112" i="6"/>
  <c r="T112" i="6"/>
  <c r="S112" i="6"/>
  <c r="R112" i="6"/>
  <c r="Q112" i="6"/>
  <c r="P112" i="6"/>
  <c r="E112" i="6"/>
  <c r="AZ111" i="6"/>
  <c r="AY111" i="6"/>
  <c r="AX111" i="6"/>
  <c r="AW111" i="6"/>
  <c r="AV111" i="6"/>
  <c r="AU111" i="6"/>
  <c r="AT111" i="6"/>
  <c r="AS111" i="6"/>
  <c r="AR111" i="6"/>
  <c r="AQ111" i="6"/>
  <c r="S111" i="6"/>
  <c r="U111" i="6" s="1"/>
  <c r="R111" i="6"/>
  <c r="Q111" i="6"/>
  <c r="P111" i="6"/>
  <c r="E111" i="6"/>
  <c r="BG110" i="6"/>
  <c r="AZ110" i="6"/>
  <c r="AY110" i="6"/>
  <c r="AX110" i="6"/>
  <c r="AW110" i="6"/>
  <c r="AV110" i="6"/>
  <c r="AU110" i="6"/>
  <c r="AT110" i="6"/>
  <c r="AS110" i="6"/>
  <c r="AR110" i="6"/>
  <c r="AQ110" i="6"/>
  <c r="U110" i="6"/>
  <c r="T110" i="6"/>
  <c r="S110" i="6"/>
  <c r="R110" i="6"/>
  <c r="Q110" i="6"/>
  <c r="P110" i="6"/>
  <c r="E110" i="6"/>
  <c r="AZ109" i="6"/>
  <c r="AY109" i="6"/>
  <c r="AX109" i="6"/>
  <c r="AW109" i="6"/>
  <c r="AV109" i="6"/>
  <c r="AU109" i="6"/>
  <c r="AT109" i="6"/>
  <c r="AS109" i="6"/>
  <c r="AR109" i="6"/>
  <c r="AQ109" i="6"/>
  <c r="S109" i="6"/>
  <c r="U109" i="6" s="1"/>
  <c r="R109" i="6"/>
  <c r="Q109" i="6"/>
  <c r="P109" i="6"/>
  <c r="E109" i="6"/>
  <c r="BC108" i="6"/>
  <c r="AZ108" i="6"/>
  <c r="AY108" i="6"/>
  <c r="AX108" i="6"/>
  <c r="AW108" i="6"/>
  <c r="AV108" i="6"/>
  <c r="AU108" i="6"/>
  <c r="AT108" i="6"/>
  <c r="AS108" i="6"/>
  <c r="AR108" i="6"/>
  <c r="AQ108" i="6"/>
  <c r="AO108" i="6"/>
  <c r="U108" i="6"/>
  <c r="AM108" i="6" s="1"/>
  <c r="T108" i="6"/>
  <c r="S108" i="6"/>
  <c r="R108" i="6"/>
  <c r="Q108" i="6"/>
  <c r="P108" i="6"/>
  <c r="E108" i="6"/>
  <c r="AZ107" i="6"/>
  <c r="AY107" i="6"/>
  <c r="AX107" i="6"/>
  <c r="AW107" i="6"/>
  <c r="AV107" i="6"/>
  <c r="AU107" i="6"/>
  <c r="AT107" i="6"/>
  <c r="AS107" i="6"/>
  <c r="AR107" i="6"/>
  <c r="AQ107" i="6"/>
  <c r="AO107" i="6"/>
  <c r="S107" i="6"/>
  <c r="U107" i="6" s="1"/>
  <c r="AM107" i="6" s="1"/>
  <c r="R107" i="6"/>
  <c r="T107" i="6" s="1"/>
  <c r="Q107" i="6"/>
  <c r="P107" i="6"/>
  <c r="E107" i="6"/>
  <c r="D107" i="6"/>
  <c r="D108" i="6" s="1"/>
  <c r="D109" i="6" s="1"/>
  <c r="D110" i="6" s="1"/>
  <c r="D111" i="6" s="1"/>
  <c r="D112" i="6" s="1"/>
  <c r="D113" i="6" s="1"/>
  <c r="D114" i="6" s="1"/>
  <c r="AZ106" i="6"/>
  <c r="AY106" i="6"/>
  <c r="AX106" i="6"/>
  <c r="AW106" i="6"/>
  <c r="AV106" i="6"/>
  <c r="AU106" i="6"/>
  <c r="AT106" i="6"/>
  <c r="AS106" i="6"/>
  <c r="AR106" i="6"/>
  <c r="AQ106" i="6"/>
  <c r="S106" i="6"/>
  <c r="U106" i="6" s="1"/>
  <c r="R106" i="6"/>
  <c r="Q106" i="6"/>
  <c r="P106" i="6"/>
  <c r="E106" i="6"/>
  <c r="AZ105" i="6"/>
  <c r="AY105" i="6"/>
  <c r="AX105" i="6"/>
  <c r="AW105" i="6"/>
  <c r="AV105" i="6"/>
  <c r="AU105" i="6"/>
  <c r="AT105" i="6"/>
  <c r="AS105" i="6"/>
  <c r="AR105" i="6"/>
  <c r="AQ105" i="6"/>
  <c r="S105" i="6"/>
  <c r="U105" i="6" s="1"/>
  <c r="R105" i="6"/>
  <c r="T105" i="6" s="1"/>
  <c r="Q105" i="6"/>
  <c r="P105" i="6"/>
  <c r="E105" i="6"/>
  <c r="D105" i="6"/>
  <c r="D106" i="6" s="1"/>
  <c r="U104" i="6"/>
  <c r="T104" i="6"/>
  <c r="BH103" i="6"/>
  <c r="BG103" i="6"/>
  <c r="BF103" i="6"/>
  <c r="BE103" i="6"/>
  <c r="AZ103" i="6"/>
  <c r="AY103" i="6"/>
  <c r="AX103" i="6"/>
  <c r="AW103" i="6"/>
  <c r="AV103" i="6"/>
  <c r="AU103" i="6"/>
  <c r="AT103" i="6"/>
  <c r="AS103" i="6"/>
  <c r="AR103" i="6"/>
  <c r="AQ103" i="6"/>
  <c r="AM103" i="6"/>
  <c r="U103" i="6"/>
  <c r="S103" i="6"/>
  <c r="R103" i="6"/>
  <c r="T103" i="6" s="1"/>
  <c r="BD103" i="6" s="1"/>
  <c r="Q103" i="6"/>
  <c r="P103" i="6"/>
  <c r="E103" i="6"/>
  <c r="BH102" i="6"/>
  <c r="BG102" i="6"/>
  <c r="BF102" i="6"/>
  <c r="BE102" i="6"/>
  <c r="AZ102" i="6"/>
  <c r="AY102" i="6"/>
  <c r="AX102" i="6"/>
  <c r="AW102" i="6"/>
  <c r="AV102" i="6"/>
  <c r="AU102" i="6"/>
  <c r="AT102" i="6"/>
  <c r="AS102" i="6"/>
  <c r="AR102" i="6"/>
  <c r="AQ102" i="6"/>
  <c r="S102" i="6"/>
  <c r="R102" i="6"/>
  <c r="T102" i="6" s="1"/>
  <c r="Q102" i="6"/>
  <c r="P102" i="6"/>
  <c r="E102" i="6"/>
  <c r="AZ101" i="6"/>
  <c r="AY101" i="6"/>
  <c r="AX101" i="6"/>
  <c r="AW101" i="6"/>
  <c r="AV101" i="6"/>
  <c r="AU101" i="6"/>
  <c r="AT101" i="6"/>
  <c r="AS101" i="6"/>
  <c r="AR101" i="6"/>
  <c r="AQ101" i="6"/>
  <c r="AM101" i="6"/>
  <c r="U101" i="6"/>
  <c r="BF112" i="6" s="1"/>
  <c r="S101" i="6"/>
  <c r="R101" i="6"/>
  <c r="T101" i="6" s="1"/>
  <c r="BD101" i="6" s="1"/>
  <c r="Q101" i="6"/>
  <c r="P101" i="6"/>
  <c r="E101" i="6"/>
  <c r="BG100" i="6"/>
  <c r="BF100" i="6"/>
  <c r="BE100" i="6"/>
  <c r="AZ100" i="6"/>
  <c r="AY100" i="6"/>
  <c r="AX100" i="6"/>
  <c r="AW100" i="6"/>
  <c r="AV100" i="6"/>
  <c r="AU100" i="6"/>
  <c r="AT100" i="6"/>
  <c r="AS100" i="6"/>
  <c r="AR100" i="6"/>
  <c r="AQ100" i="6"/>
  <c r="S100" i="6"/>
  <c r="U100" i="6" s="1"/>
  <c r="R100" i="6"/>
  <c r="T100" i="6" s="1"/>
  <c r="Q100" i="6"/>
  <c r="P100" i="6"/>
  <c r="E100" i="6"/>
  <c r="BE99" i="6"/>
  <c r="AZ99" i="6"/>
  <c r="AY99" i="6"/>
  <c r="AX99" i="6"/>
  <c r="AW99" i="6"/>
  <c r="AV99" i="6"/>
  <c r="AU99" i="6"/>
  <c r="AT99" i="6"/>
  <c r="AS99" i="6"/>
  <c r="AR99" i="6"/>
  <c r="AQ99" i="6"/>
  <c r="AM99" i="6"/>
  <c r="U99" i="6"/>
  <c r="S99" i="6"/>
  <c r="R99" i="6"/>
  <c r="T99" i="6" s="1"/>
  <c r="BD99" i="6" s="1"/>
  <c r="Q99" i="6"/>
  <c r="P99" i="6"/>
  <c r="E99" i="6"/>
  <c r="AZ98" i="6"/>
  <c r="AY98" i="6"/>
  <c r="AX98" i="6"/>
  <c r="AW98" i="6"/>
  <c r="AV98" i="6"/>
  <c r="AU98" i="6"/>
  <c r="AT98" i="6"/>
  <c r="AS98" i="6"/>
  <c r="AR98" i="6"/>
  <c r="S98" i="6" s="1"/>
  <c r="O19" i="6" s="1"/>
  <c r="AQ98" i="6"/>
  <c r="R98" i="6" s="1"/>
  <c r="Q98" i="6"/>
  <c r="P98" i="6"/>
  <c r="N18" i="6" s="1"/>
  <c r="E98" i="6"/>
  <c r="AZ97" i="6"/>
  <c r="AY97" i="6"/>
  <c r="AX97" i="6"/>
  <c r="AW97" i="6"/>
  <c r="AV97" i="6"/>
  <c r="AU97" i="6"/>
  <c r="AT97" i="6"/>
  <c r="AS97" i="6"/>
  <c r="AR97" i="6"/>
  <c r="AQ97" i="6"/>
  <c r="R97" i="6" s="1"/>
  <c r="L19" i="6" s="1"/>
  <c r="Q97" i="6"/>
  <c r="P97" i="6"/>
  <c r="E97" i="6"/>
  <c r="AZ96" i="6"/>
  <c r="AY96" i="6"/>
  <c r="AX96" i="6"/>
  <c r="AW96" i="6"/>
  <c r="AV96" i="6"/>
  <c r="AU96" i="6"/>
  <c r="AT96" i="6"/>
  <c r="AS96" i="6"/>
  <c r="AR96" i="6"/>
  <c r="AQ96" i="6"/>
  <c r="Q96" i="6"/>
  <c r="P96" i="6"/>
  <c r="E96" i="6"/>
  <c r="BD95" i="6"/>
  <c r="AZ95" i="6"/>
  <c r="AY95" i="6"/>
  <c r="AX95" i="6"/>
  <c r="AW95" i="6"/>
  <c r="AV95" i="6"/>
  <c r="AU95" i="6"/>
  <c r="AT95" i="6"/>
  <c r="AS95" i="6"/>
  <c r="AR95" i="6"/>
  <c r="AQ95" i="6"/>
  <c r="U95" i="6"/>
  <c r="AO95" i="6" s="1"/>
  <c r="S95" i="6"/>
  <c r="R95" i="6"/>
  <c r="T95" i="6" s="1"/>
  <c r="Q95" i="6"/>
  <c r="P95" i="6"/>
  <c r="E95" i="6"/>
  <c r="AZ94" i="6"/>
  <c r="AY94" i="6"/>
  <c r="AX94" i="6"/>
  <c r="AW94" i="6"/>
  <c r="AV94" i="6"/>
  <c r="AU94" i="6"/>
  <c r="AT94" i="6"/>
  <c r="AS94" i="6"/>
  <c r="AR94" i="6"/>
  <c r="AQ94" i="6"/>
  <c r="Q94" i="6"/>
  <c r="G18" i="6" s="1"/>
  <c r="P94" i="6"/>
  <c r="E94" i="6"/>
  <c r="D94" i="6"/>
  <c r="D95" i="6" s="1"/>
  <c r="D96" i="6" s="1"/>
  <c r="D97" i="6" s="1"/>
  <c r="D98" i="6" s="1"/>
  <c r="D99" i="6" s="1"/>
  <c r="D100" i="6" s="1"/>
  <c r="D101" i="6" s="1"/>
  <c r="D102" i="6" s="1"/>
  <c r="D103" i="6" s="1"/>
  <c r="U93" i="6"/>
  <c r="T93" i="6"/>
  <c r="BH92" i="6"/>
  <c r="BG92" i="6"/>
  <c r="BF92" i="6"/>
  <c r="BE92" i="6"/>
  <c r="AZ92" i="6"/>
  <c r="AY92" i="6"/>
  <c r="AX92" i="6"/>
  <c r="AW92" i="6"/>
  <c r="AV92" i="6"/>
  <c r="AU92" i="6"/>
  <c r="AT92" i="6"/>
  <c r="AS92" i="6"/>
  <c r="AR92" i="6"/>
  <c r="AQ92" i="6"/>
  <c r="S92" i="6"/>
  <c r="U92" i="6" s="1"/>
  <c r="R92" i="6"/>
  <c r="T92" i="6" s="1"/>
  <c r="Q92" i="6"/>
  <c r="P92" i="6"/>
  <c r="E92" i="6"/>
  <c r="BG91" i="6"/>
  <c r="BF91" i="6"/>
  <c r="BE91" i="6"/>
  <c r="BC91" i="6"/>
  <c r="AZ91" i="6"/>
  <c r="AY91" i="6"/>
  <c r="AX91" i="6"/>
  <c r="AW91" i="6"/>
  <c r="AV91" i="6"/>
  <c r="AU91" i="6"/>
  <c r="AT91" i="6"/>
  <c r="AS91" i="6"/>
  <c r="AR91" i="6"/>
  <c r="AQ91" i="6"/>
  <c r="U91" i="6"/>
  <c r="T91" i="6"/>
  <c r="BD91" i="6" s="1"/>
  <c r="S91" i="6"/>
  <c r="R91" i="6"/>
  <c r="Q91" i="6"/>
  <c r="P91" i="6"/>
  <c r="E91" i="6"/>
  <c r="BH90" i="6"/>
  <c r="BG90" i="6"/>
  <c r="BF90" i="6"/>
  <c r="BE90" i="6"/>
  <c r="AZ90" i="6"/>
  <c r="AY90" i="6"/>
  <c r="AX90" i="6"/>
  <c r="AW90" i="6"/>
  <c r="AV90" i="6"/>
  <c r="AU90" i="6"/>
  <c r="AT90" i="6"/>
  <c r="AS90" i="6"/>
  <c r="AR90" i="6"/>
  <c r="AQ90" i="6"/>
  <c r="S90" i="6"/>
  <c r="U90" i="6" s="1"/>
  <c r="R90" i="6"/>
  <c r="T90" i="6" s="1"/>
  <c r="Q90" i="6"/>
  <c r="P90" i="6"/>
  <c r="E90" i="6"/>
  <c r="BC89" i="6"/>
  <c r="AZ89" i="6"/>
  <c r="AY89" i="6"/>
  <c r="AX89" i="6"/>
  <c r="AW89" i="6"/>
  <c r="AV89" i="6"/>
  <c r="AU89" i="6"/>
  <c r="AT89" i="6"/>
  <c r="AS89" i="6"/>
  <c r="AR89" i="6"/>
  <c r="AQ89" i="6"/>
  <c r="U89" i="6"/>
  <c r="T89" i="6"/>
  <c r="S89" i="6"/>
  <c r="R89" i="6"/>
  <c r="Q89" i="6"/>
  <c r="P89" i="6"/>
  <c r="E89" i="6"/>
  <c r="BG88" i="6"/>
  <c r="BF88" i="6"/>
  <c r="BE88" i="6"/>
  <c r="AZ88" i="6"/>
  <c r="AY88" i="6"/>
  <c r="AX88" i="6"/>
  <c r="AW88" i="6"/>
  <c r="AV88" i="6"/>
  <c r="AU88" i="6"/>
  <c r="AT88" i="6"/>
  <c r="AS88" i="6"/>
  <c r="AR88" i="6"/>
  <c r="AQ88" i="6"/>
  <c r="S88" i="6"/>
  <c r="U88" i="6" s="1"/>
  <c r="R88" i="6"/>
  <c r="T88" i="6" s="1"/>
  <c r="Q88" i="6"/>
  <c r="P88" i="6"/>
  <c r="E88" i="6"/>
  <c r="AZ87" i="6"/>
  <c r="AY87" i="6"/>
  <c r="AX87" i="6"/>
  <c r="AW87" i="6"/>
  <c r="AV87" i="6"/>
  <c r="AU87" i="6"/>
  <c r="AT87" i="6"/>
  <c r="AS87" i="6"/>
  <c r="AR87" i="6"/>
  <c r="AQ87" i="6"/>
  <c r="U87" i="6"/>
  <c r="T87" i="6"/>
  <c r="S87" i="6"/>
  <c r="R87" i="6"/>
  <c r="Q87" i="6"/>
  <c r="P87" i="6"/>
  <c r="E87" i="6"/>
  <c r="AZ86" i="6"/>
  <c r="AY86" i="6"/>
  <c r="AX86" i="6"/>
  <c r="AW86" i="6"/>
  <c r="AV86" i="6"/>
  <c r="AU86" i="6"/>
  <c r="AT86" i="6"/>
  <c r="AS86" i="6"/>
  <c r="AR86" i="6"/>
  <c r="AQ86" i="6"/>
  <c r="Q86" i="6"/>
  <c r="M15" i="6" s="1"/>
  <c r="P86" i="6"/>
  <c r="L15" i="6" s="1"/>
  <c r="E86" i="6"/>
  <c r="AZ85" i="6"/>
  <c r="AY85" i="6"/>
  <c r="AX85" i="6"/>
  <c r="AW85" i="6"/>
  <c r="AV85" i="6"/>
  <c r="AU85" i="6"/>
  <c r="AT85" i="6"/>
  <c r="AS85" i="6"/>
  <c r="AR85" i="6"/>
  <c r="AQ85" i="6"/>
  <c r="Q85" i="6"/>
  <c r="P85" i="6"/>
  <c r="E85" i="6"/>
  <c r="AZ84" i="6"/>
  <c r="AY84" i="6"/>
  <c r="AX84" i="6"/>
  <c r="AW84" i="6"/>
  <c r="AV84" i="6"/>
  <c r="AU84" i="6"/>
  <c r="AT84" i="6"/>
  <c r="AS84" i="6"/>
  <c r="AR84" i="6"/>
  <c r="AQ84" i="6"/>
  <c r="Q84" i="6"/>
  <c r="P84" i="6"/>
  <c r="E84" i="6"/>
  <c r="AZ83" i="6"/>
  <c r="AY83" i="6"/>
  <c r="AX83" i="6"/>
  <c r="AW83" i="6"/>
  <c r="AV83" i="6"/>
  <c r="AU83" i="6"/>
  <c r="AT83" i="6"/>
  <c r="AS83" i="6"/>
  <c r="AR83" i="6"/>
  <c r="AQ83" i="6"/>
  <c r="Q83" i="6"/>
  <c r="P83" i="6"/>
  <c r="E83" i="6"/>
  <c r="D83" i="6"/>
  <c r="D84" i="6" s="1"/>
  <c r="D85" i="6" s="1"/>
  <c r="D86" i="6" s="1"/>
  <c r="D87" i="6" s="1"/>
  <c r="D88" i="6" s="1"/>
  <c r="D89" i="6" s="1"/>
  <c r="D90" i="6" s="1"/>
  <c r="D91" i="6" s="1"/>
  <c r="D92" i="6" s="1"/>
  <c r="U82" i="6"/>
  <c r="T82" i="6"/>
  <c r="BH81" i="6"/>
  <c r="BG81" i="6"/>
  <c r="BF81" i="6"/>
  <c r="BE81" i="6"/>
  <c r="AZ81" i="6"/>
  <c r="AY81" i="6"/>
  <c r="AX81" i="6"/>
  <c r="AW81" i="6"/>
  <c r="AV81" i="6"/>
  <c r="AU81" i="6"/>
  <c r="AT81" i="6"/>
  <c r="AS81" i="6"/>
  <c r="AR81" i="6"/>
  <c r="AQ81" i="6"/>
  <c r="S81" i="6"/>
  <c r="U81" i="6" s="1"/>
  <c r="R81" i="6"/>
  <c r="Q81" i="6"/>
  <c r="P81" i="6"/>
  <c r="E81" i="6"/>
  <c r="BG80" i="6"/>
  <c r="BF80" i="6"/>
  <c r="BA80" i="6"/>
  <c r="AZ80" i="6"/>
  <c r="AY80" i="6"/>
  <c r="AX80" i="6"/>
  <c r="AW80" i="6"/>
  <c r="AV80" i="6"/>
  <c r="AU80" i="6"/>
  <c r="AT80" i="6"/>
  <c r="AS80" i="6"/>
  <c r="AR80" i="6"/>
  <c r="AQ80" i="6"/>
  <c r="S80" i="6"/>
  <c r="U80" i="6" s="1"/>
  <c r="R80" i="6"/>
  <c r="T80" i="6" s="1"/>
  <c r="Q80" i="6"/>
  <c r="P80" i="6"/>
  <c r="E80" i="6"/>
  <c r="AZ79" i="6"/>
  <c r="AY79" i="6"/>
  <c r="AX79" i="6"/>
  <c r="AW79" i="6"/>
  <c r="AV79" i="6"/>
  <c r="AU79" i="6"/>
  <c r="AT79" i="6"/>
  <c r="AS79" i="6"/>
  <c r="AR79" i="6"/>
  <c r="AQ79" i="6"/>
  <c r="T79" i="6"/>
  <c r="S79" i="6"/>
  <c r="U79" i="6" s="1"/>
  <c r="R79" i="6"/>
  <c r="Q79" i="6"/>
  <c r="P79" i="6"/>
  <c r="E79" i="6"/>
  <c r="BA78" i="6"/>
  <c r="AZ78" i="6"/>
  <c r="AY78" i="6"/>
  <c r="AX78" i="6"/>
  <c r="AW78" i="6"/>
  <c r="AV78" i="6"/>
  <c r="AU78" i="6"/>
  <c r="AT78" i="6"/>
  <c r="AS78" i="6"/>
  <c r="AR78" i="6"/>
  <c r="AQ78" i="6"/>
  <c r="S78" i="6"/>
  <c r="U78" i="6" s="1"/>
  <c r="R78" i="6"/>
  <c r="T78" i="6" s="1"/>
  <c r="Q78" i="6"/>
  <c r="P78" i="6"/>
  <c r="E78" i="6"/>
  <c r="BH77" i="6"/>
  <c r="BG77" i="6"/>
  <c r="BF77" i="6"/>
  <c r="BE77" i="6"/>
  <c r="AZ77" i="6"/>
  <c r="AY77" i="6"/>
  <c r="AX77" i="6"/>
  <c r="AW77" i="6"/>
  <c r="AV77" i="6"/>
  <c r="AU77" i="6"/>
  <c r="AT77" i="6"/>
  <c r="AS77" i="6"/>
  <c r="AR77" i="6"/>
  <c r="AQ77" i="6"/>
  <c r="S77" i="6"/>
  <c r="U77" i="6" s="1"/>
  <c r="R77" i="6"/>
  <c r="Q77" i="6"/>
  <c r="P77" i="6"/>
  <c r="E77" i="6"/>
  <c r="AZ76" i="6"/>
  <c r="AY76" i="6"/>
  <c r="AX76" i="6"/>
  <c r="AW76" i="6"/>
  <c r="AV76" i="6"/>
  <c r="AU76" i="6"/>
  <c r="AT76" i="6"/>
  <c r="AS76" i="6"/>
  <c r="AR76" i="6"/>
  <c r="AQ76" i="6"/>
  <c r="S76" i="6"/>
  <c r="U76" i="6" s="1"/>
  <c r="R76" i="6"/>
  <c r="T76" i="6" s="1"/>
  <c r="Q76" i="6"/>
  <c r="P76" i="6"/>
  <c r="E76" i="6"/>
  <c r="AZ75" i="6"/>
  <c r="AY75" i="6"/>
  <c r="AX75" i="6"/>
  <c r="AW75" i="6"/>
  <c r="AV75" i="6"/>
  <c r="AU75" i="6"/>
  <c r="AT75" i="6"/>
  <c r="AS75" i="6"/>
  <c r="AR75" i="6"/>
  <c r="AQ75" i="6"/>
  <c r="Q75" i="6"/>
  <c r="O12" i="6" s="1"/>
  <c r="P75" i="6"/>
  <c r="N12" i="6" s="1"/>
  <c r="E75" i="6"/>
  <c r="AZ74" i="6"/>
  <c r="AY74" i="6"/>
  <c r="AX74" i="6"/>
  <c r="AW74" i="6"/>
  <c r="AV74" i="6"/>
  <c r="AU74" i="6"/>
  <c r="AT74" i="6"/>
  <c r="AS74" i="6"/>
  <c r="AR74" i="6"/>
  <c r="AQ74" i="6"/>
  <c r="Q74" i="6"/>
  <c r="K12" i="6" s="1"/>
  <c r="P74" i="6"/>
  <c r="J12" i="6" s="1"/>
  <c r="E74" i="6"/>
  <c r="AZ73" i="6"/>
  <c r="AY73" i="6"/>
  <c r="AX73" i="6"/>
  <c r="AW73" i="6"/>
  <c r="AV73" i="6"/>
  <c r="AU73" i="6"/>
  <c r="AT73" i="6"/>
  <c r="AS73" i="6"/>
  <c r="AR73" i="6"/>
  <c r="AQ73" i="6"/>
  <c r="Q73" i="6"/>
  <c r="I12" i="6" s="1"/>
  <c r="P73" i="6"/>
  <c r="E73" i="6"/>
  <c r="AZ72" i="6"/>
  <c r="AY72" i="6"/>
  <c r="AX72" i="6"/>
  <c r="AW72" i="6"/>
  <c r="AV72" i="6"/>
  <c r="AU72" i="6"/>
  <c r="AT72" i="6"/>
  <c r="AS72" i="6"/>
  <c r="AR72" i="6"/>
  <c r="AQ72" i="6"/>
  <c r="Q72" i="6"/>
  <c r="P72" i="6"/>
  <c r="E72" i="6"/>
  <c r="D72" i="6"/>
  <c r="D73" i="6" s="1"/>
  <c r="D74" i="6" s="1"/>
  <c r="D75" i="6" s="1"/>
  <c r="D76" i="6" s="1"/>
  <c r="D77" i="6" s="1"/>
  <c r="D78" i="6" s="1"/>
  <c r="D79" i="6" s="1"/>
  <c r="D80" i="6" s="1"/>
  <c r="D81" i="6" s="1"/>
  <c r="U71" i="6"/>
  <c r="T71" i="6"/>
  <c r="BH70" i="6"/>
  <c r="BG70" i="6"/>
  <c r="BF70" i="6"/>
  <c r="BE70" i="6"/>
  <c r="AZ70" i="6"/>
  <c r="AY70" i="6"/>
  <c r="AX70" i="6"/>
  <c r="AW70" i="6"/>
  <c r="AV70" i="6"/>
  <c r="AU70" i="6"/>
  <c r="AT70" i="6"/>
  <c r="AS70" i="6"/>
  <c r="AR70" i="6"/>
  <c r="AQ70" i="6"/>
  <c r="S70" i="6"/>
  <c r="U70" i="6" s="1"/>
  <c r="R70" i="6"/>
  <c r="Q70" i="6"/>
  <c r="P70" i="6"/>
  <c r="E70" i="6"/>
  <c r="BG69" i="6"/>
  <c r="BF69" i="6"/>
  <c r="BE69" i="6"/>
  <c r="AZ69" i="6"/>
  <c r="AY69" i="6"/>
  <c r="AX69" i="6"/>
  <c r="AW69" i="6"/>
  <c r="AV69" i="6"/>
  <c r="AU69" i="6"/>
  <c r="AT69" i="6"/>
  <c r="AS69" i="6"/>
  <c r="AR69" i="6"/>
  <c r="AQ69" i="6"/>
  <c r="AO69" i="6"/>
  <c r="AM69" i="6"/>
  <c r="S69" i="6"/>
  <c r="U69" i="6" s="1"/>
  <c r="R69" i="6"/>
  <c r="T69" i="6" s="1"/>
  <c r="Q69" i="6"/>
  <c r="P69" i="6"/>
  <c r="E69" i="6"/>
  <c r="BH68" i="6"/>
  <c r="BG68" i="6"/>
  <c r="BF68" i="6"/>
  <c r="BE68" i="6"/>
  <c r="AZ68" i="6"/>
  <c r="AY68" i="6"/>
  <c r="AX68" i="6"/>
  <c r="AW68" i="6"/>
  <c r="AV68" i="6"/>
  <c r="AU68" i="6"/>
  <c r="AT68" i="6"/>
  <c r="AS68" i="6"/>
  <c r="AR68" i="6"/>
  <c r="AQ68" i="6"/>
  <c r="S68" i="6"/>
  <c r="R68" i="6"/>
  <c r="Q68" i="6"/>
  <c r="P68" i="6"/>
  <c r="E68" i="6"/>
  <c r="BH67" i="6"/>
  <c r="BG67" i="6"/>
  <c r="BF67" i="6"/>
  <c r="BE67" i="6"/>
  <c r="AZ67" i="6"/>
  <c r="AY67" i="6"/>
  <c r="AX67" i="6"/>
  <c r="AW67" i="6"/>
  <c r="AV67" i="6"/>
  <c r="AU67" i="6"/>
  <c r="AT67" i="6"/>
  <c r="AS67" i="6"/>
  <c r="AR67" i="6"/>
  <c r="AQ67" i="6"/>
  <c r="S67" i="6"/>
  <c r="U67" i="6" s="1"/>
  <c r="R67" i="6"/>
  <c r="T67" i="6" s="1"/>
  <c r="Q67" i="6"/>
  <c r="P67" i="6"/>
  <c r="E67" i="6"/>
  <c r="BH66" i="6"/>
  <c r="BG66" i="6"/>
  <c r="BF66" i="6"/>
  <c r="BE66" i="6"/>
  <c r="BA66" i="6"/>
  <c r="AZ66" i="6"/>
  <c r="AY66" i="6"/>
  <c r="AX66" i="6"/>
  <c r="AW66" i="6"/>
  <c r="AV66" i="6"/>
  <c r="AU66" i="6"/>
  <c r="AT66" i="6"/>
  <c r="AS66" i="6"/>
  <c r="AR66" i="6"/>
  <c r="AQ66" i="6"/>
  <c r="S66" i="6"/>
  <c r="R66" i="6"/>
  <c r="T66" i="6" s="1"/>
  <c r="BB66" i="6" s="1"/>
  <c r="Q66" i="6"/>
  <c r="P66" i="6"/>
  <c r="E66" i="6"/>
  <c r="AZ65" i="6"/>
  <c r="AY65" i="6"/>
  <c r="AX65" i="6"/>
  <c r="AW65" i="6"/>
  <c r="AV65" i="6"/>
  <c r="AU65" i="6"/>
  <c r="AT65" i="6"/>
  <c r="AS65" i="6"/>
  <c r="AR65" i="6"/>
  <c r="AQ65" i="6"/>
  <c r="R65" i="6" s="1"/>
  <c r="P10" i="6" s="1"/>
  <c r="S65" i="6"/>
  <c r="Q10" i="6" s="1"/>
  <c r="Q65" i="6"/>
  <c r="P65" i="6"/>
  <c r="E65" i="6"/>
  <c r="AZ64" i="6"/>
  <c r="AY64" i="6"/>
  <c r="AX64" i="6"/>
  <c r="AW64" i="6"/>
  <c r="AV64" i="6"/>
  <c r="AU64" i="6"/>
  <c r="AT64" i="6"/>
  <c r="AS64" i="6"/>
  <c r="AR64" i="6"/>
  <c r="AQ64" i="6"/>
  <c r="S64" i="6"/>
  <c r="O10" i="6" s="1"/>
  <c r="Q64" i="6"/>
  <c r="P64" i="6"/>
  <c r="E64" i="6"/>
  <c r="AZ63" i="6"/>
  <c r="AY63" i="6"/>
  <c r="AX63" i="6"/>
  <c r="AW63" i="6"/>
  <c r="AV63" i="6"/>
  <c r="AU63" i="6"/>
  <c r="AT63" i="6"/>
  <c r="AS63" i="6"/>
  <c r="AR63" i="6"/>
  <c r="AQ63" i="6"/>
  <c r="S63" i="6"/>
  <c r="M10" i="6" s="1"/>
  <c r="Q63" i="6"/>
  <c r="M9" i="6" s="1"/>
  <c r="P63" i="6"/>
  <c r="E63" i="6"/>
  <c r="AZ62" i="6"/>
  <c r="AY62" i="6"/>
  <c r="AX62" i="6"/>
  <c r="AW62" i="6"/>
  <c r="AV62" i="6"/>
  <c r="AU62" i="6"/>
  <c r="AT62" i="6"/>
  <c r="AS62" i="6"/>
  <c r="AR62" i="6"/>
  <c r="AQ62" i="6"/>
  <c r="Q62" i="6"/>
  <c r="P62" i="6"/>
  <c r="H9" i="6" s="1"/>
  <c r="E62" i="6"/>
  <c r="AZ61" i="6"/>
  <c r="AY61" i="6"/>
  <c r="AX61" i="6"/>
  <c r="AW61" i="6"/>
  <c r="AV61" i="6"/>
  <c r="AU61" i="6"/>
  <c r="AT61" i="6"/>
  <c r="AS61" i="6"/>
  <c r="AR61" i="6"/>
  <c r="AQ61" i="6"/>
  <c r="Q61" i="6"/>
  <c r="G9" i="6" s="1"/>
  <c r="P61" i="6"/>
  <c r="E61" i="6"/>
  <c r="D61" i="6"/>
  <c r="D62" i="6" s="1"/>
  <c r="D63" i="6" s="1"/>
  <c r="D64" i="6" s="1"/>
  <c r="D65" i="6" s="1"/>
  <c r="D66" i="6" s="1"/>
  <c r="D67" i="6" s="1"/>
  <c r="D68" i="6" s="1"/>
  <c r="D69" i="6" s="1"/>
  <c r="D70" i="6" s="1"/>
  <c r="U60" i="6"/>
  <c r="T60" i="6"/>
  <c r="BG59" i="6"/>
  <c r="BF59" i="6"/>
  <c r="BE59" i="6"/>
  <c r="BD59" i="6"/>
  <c r="AZ59" i="6"/>
  <c r="AY59" i="6"/>
  <c r="AX59" i="6"/>
  <c r="AW59" i="6"/>
  <c r="AV59" i="6"/>
  <c r="AU59" i="6"/>
  <c r="AT59" i="6"/>
  <c r="AS59" i="6"/>
  <c r="AR59" i="6"/>
  <c r="AQ59" i="6"/>
  <c r="U59" i="6"/>
  <c r="S59" i="6"/>
  <c r="R59" i="6"/>
  <c r="T59" i="6" s="1"/>
  <c r="Q59" i="6"/>
  <c r="P59" i="6"/>
  <c r="E59" i="6"/>
  <c r="BH58" i="6"/>
  <c r="BG58" i="6"/>
  <c r="BF58" i="6"/>
  <c r="BE58" i="6"/>
  <c r="AZ58" i="6"/>
  <c r="AY58" i="6"/>
  <c r="AX58" i="6"/>
  <c r="AW58" i="6"/>
  <c r="AV58" i="6"/>
  <c r="AU58" i="6"/>
  <c r="AT58" i="6"/>
  <c r="AS58" i="6"/>
  <c r="AR58" i="6"/>
  <c r="AQ58" i="6"/>
  <c r="S58" i="6"/>
  <c r="R58" i="6"/>
  <c r="Q58" i="6"/>
  <c r="P58" i="6"/>
  <c r="E58" i="6"/>
  <c r="BD57" i="6"/>
  <c r="AZ57" i="6"/>
  <c r="AY57" i="6"/>
  <c r="AX57" i="6"/>
  <c r="AW57" i="6"/>
  <c r="AV57" i="6"/>
  <c r="AU57" i="6"/>
  <c r="AT57" i="6"/>
  <c r="AS57" i="6"/>
  <c r="AR57" i="6"/>
  <c r="AQ57" i="6"/>
  <c r="U57" i="6"/>
  <c r="S57" i="6"/>
  <c r="R57" i="6"/>
  <c r="T57" i="6" s="1"/>
  <c r="Q57" i="6"/>
  <c r="P57" i="6"/>
  <c r="E57" i="6"/>
  <c r="BH56" i="6"/>
  <c r="BG56" i="6"/>
  <c r="BF56" i="6"/>
  <c r="BE56" i="6"/>
  <c r="AZ56" i="6"/>
  <c r="AY56" i="6"/>
  <c r="AX56" i="6"/>
  <c r="AW56" i="6"/>
  <c r="AV56" i="6"/>
  <c r="AU56" i="6"/>
  <c r="AT56" i="6"/>
  <c r="AS56" i="6"/>
  <c r="AR56" i="6"/>
  <c r="AQ56" i="6"/>
  <c r="S56" i="6"/>
  <c r="R56" i="6"/>
  <c r="Q56" i="6"/>
  <c r="P56" i="6"/>
  <c r="E56" i="6"/>
  <c r="BG55" i="6"/>
  <c r="BF55" i="6"/>
  <c r="BE55" i="6"/>
  <c r="AZ55" i="6"/>
  <c r="AY55" i="6"/>
  <c r="AX55" i="6"/>
  <c r="AW55" i="6"/>
  <c r="AV55" i="6"/>
  <c r="AU55" i="6"/>
  <c r="AT55" i="6"/>
  <c r="AS55" i="6"/>
  <c r="AR55" i="6"/>
  <c r="AQ55" i="6"/>
  <c r="AM55" i="6"/>
  <c r="U55" i="6"/>
  <c r="S55" i="6"/>
  <c r="R55" i="6"/>
  <c r="T55" i="6" s="1"/>
  <c r="Q55" i="6"/>
  <c r="P55" i="6"/>
  <c r="E55" i="6"/>
  <c r="BH54" i="6"/>
  <c r="BG54" i="6"/>
  <c r="BF54" i="6"/>
  <c r="BE54" i="6"/>
  <c r="AZ54" i="6"/>
  <c r="AY54" i="6"/>
  <c r="AX54" i="6"/>
  <c r="AW54" i="6"/>
  <c r="AV54" i="6"/>
  <c r="AU54" i="6"/>
  <c r="AT54" i="6"/>
  <c r="AS54" i="6"/>
  <c r="AR54" i="6"/>
  <c r="AQ54" i="6"/>
  <c r="Q54" i="6"/>
  <c r="P54" i="6"/>
  <c r="E54" i="6"/>
  <c r="AZ53" i="6"/>
  <c r="AY53" i="6"/>
  <c r="AX53" i="6"/>
  <c r="AW53" i="6"/>
  <c r="AV53" i="6"/>
  <c r="AU53" i="6"/>
  <c r="AT53" i="6"/>
  <c r="AS53" i="6"/>
  <c r="AR53" i="6"/>
  <c r="AQ53" i="6"/>
  <c r="U53" i="6"/>
  <c r="S53" i="6"/>
  <c r="R53" i="6"/>
  <c r="T53" i="6" s="1"/>
  <c r="Q53" i="6"/>
  <c r="P53" i="6"/>
  <c r="E53" i="6"/>
  <c r="AZ52" i="6"/>
  <c r="AY52" i="6"/>
  <c r="AX52" i="6"/>
  <c r="AW52" i="6"/>
  <c r="AV52" i="6"/>
  <c r="AU52" i="6"/>
  <c r="AT52" i="6"/>
  <c r="AS52" i="6"/>
  <c r="AR52" i="6"/>
  <c r="AQ52" i="6"/>
  <c r="R52" i="6" s="1"/>
  <c r="L7" i="6" s="1"/>
  <c r="S52" i="6"/>
  <c r="M7" i="6" s="1"/>
  <c r="Q52" i="6"/>
  <c r="P52" i="6"/>
  <c r="E52" i="6"/>
  <c r="AZ51" i="6"/>
  <c r="AY51" i="6"/>
  <c r="AX51" i="6"/>
  <c r="AW51" i="6"/>
  <c r="AV51" i="6"/>
  <c r="AU51" i="6"/>
  <c r="AT51" i="6"/>
  <c r="AS51" i="6"/>
  <c r="AR51" i="6"/>
  <c r="AQ51" i="6"/>
  <c r="Q51" i="6"/>
  <c r="P51" i="6"/>
  <c r="J6" i="6" s="1"/>
  <c r="E51" i="6"/>
  <c r="AZ50" i="6"/>
  <c r="AY50" i="6"/>
  <c r="AX50" i="6"/>
  <c r="AW50" i="6"/>
  <c r="AV50" i="6"/>
  <c r="AU50" i="6"/>
  <c r="AT50" i="6"/>
  <c r="AS50" i="6"/>
  <c r="AR50" i="6"/>
  <c r="AQ50" i="6"/>
  <c r="S50" i="6"/>
  <c r="R50" i="6"/>
  <c r="Q50" i="6"/>
  <c r="P50" i="6"/>
  <c r="E50" i="6"/>
  <c r="D50" i="6"/>
  <c r="D51" i="6" s="1"/>
  <c r="D52" i="6" s="1"/>
  <c r="D53" i="6" s="1"/>
  <c r="D54" i="6" s="1"/>
  <c r="D55" i="6" s="1"/>
  <c r="D56" i="6" s="1"/>
  <c r="D57" i="6" s="1"/>
  <c r="D58" i="6" s="1"/>
  <c r="D59" i="6" s="1"/>
  <c r="U49" i="6"/>
  <c r="T49" i="6"/>
  <c r="BH48" i="6"/>
  <c r="BG48" i="6"/>
  <c r="BF48" i="6"/>
  <c r="BE48" i="6"/>
  <c r="AZ48" i="6"/>
  <c r="AY48" i="6"/>
  <c r="AX48" i="6"/>
  <c r="AW48" i="6"/>
  <c r="AV48" i="6"/>
  <c r="AU48" i="6"/>
  <c r="AT48" i="6"/>
  <c r="AS48" i="6"/>
  <c r="AR48" i="6"/>
  <c r="AQ48" i="6"/>
  <c r="U48" i="6"/>
  <c r="T48" i="6"/>
  <c r="BD48" i="6" s="1"/>
  <c r="S48" i="6"/>
  <c r="R48" i="6"/>
  <c r="Q48" i="6"/>
  <c r="P48" i="6"/>
  <c r="E48" i="6"/>
  <c r="BG47" i="6"/>
  <c r="BF47" i="6"/>
  <c r="BE47" i="6"/>
  <c r="AZ47" i="6"/>
  <c r="AY47" i="6"/>
  <c r="AX47" i="6"/>
  <c r="AW47" i="6"/>
  <c r="AV47" i="6"/>
  <c r="AU47" i="6"/>
  <c r="AT47" i="6"/>
  <c r="AS47" i="6"/>
  <c r="AR47" i="6"/>
  <c r="AQ47" i="6"/>
  <c r="U47" i="6"/>
  <c r="T47" i="6"/>
  <c r="S47" i="6"/>
  <c r="R47" i="6"/>
  <c r="Q47" i="6"/>
  <c r="P47" i="6"/>
  <c r="E47" i="6"/>
  <c r="BH46" i="6"/>
  <c r="BG46" i="6"/>
  <c r="BF46" i="6"/>
  <c r="BE46" i="6"/>
  <c r="AZ46" i="6"/>
  <c r="AY46" i="6"/>
  <c r="AX46" i="6"/>
  <c r="AW46" i="6"/>
  <c r="AV46" i="6"/>
  <c r="AU46" i="6"/>
  <c r="AT46" i="6"/>
  <c r="AS46" i="6"/>
  <c r="AR46" i="6"/>
  <c r="AQ46" i="6"/>
  <c r="U46" i="6"/>
  <c r="BE127" i="6" s="1"/>
  <c r="T46" i="6"/>
  <c r="BD46" i="6" s="1"/>
  <c r="S46" i="6"/>
  <c r="R46" i="6"/>
  <c r="Q46" i="6"/>
  <c r="P46" i="6"/>
  <c r="E46" i="6"/>
  <c r="BG45" i="6"/>
  <c r="BF45" i="6"/>
  <c r="BE45" i="6"/>
  <c r="BD45" i="6"/>
  <c r="BC45" i="6"/>
  <c r="AZ45" i="6"/>
  <c r="AY45" i="6"/>
  <c r="AX45" i="6"/>
  <c r="AW45" i="6"/>
  <c r="AV45" i="6"/>
  <c r="AU45" i="6"/>
  <c r="AT45" i="6"/>
  <c r="AS45" i="6"/>
  <c r="AR45" i="6"/>
  <c r="AQ45" i="6"/>
  <c r="U45" i="6"/>
  <c r="T45" i="6"/>
  <c r="S45" i="6"/>
  <c r="R45" i="6"/>
  <c r="Q45" i="6"/>
  <c r="P45" i="6"/>
  <c r="E45" i="6"/>
  <c r="AZ44" i="6"/>
  <c r="AY44" i="6"/>
  <c r="AX44" i="6"/>
  <c r="AW44" i="6"/>
  <c r="AV44" i="6"/>
  <c r="AU44" i="6"/>
  <c r="AT44" i="6"/>
  <c r="AS44" i="6"/>
  <c r="AR44" i="6"/>
  <c r="AQ44" i="6"/>
  <c r="U44" i="6"/>
  <c r="T44" i="6"/>
  <c r="BD44" i="6" s="1"/>
  <c r="S44" i="6"/>
  <c r="R44" i="6"/>
  <c r="Q44" i="6"/>
  <c r="P44" i="6"/>
  <c r="E44" i="6"/>
  <c r="AZ43" i="6"/>
  <c r="AY43" i="6"/>
  <c r="AX43" i="6"/>
  <c r="AW43" i="6"/>
  <c r="AV43" i="6"/>
  <c r="AU43" i="6"/>
  <c r="AT43" i="6"/>
  <c r="AS43" i="6"/>
  <c r="AR43" i="6"/>
  <c r="AQ43" i="6"/>
  <c r="Q43" i="6"/>
  <c r="P43" i="6"/>
  <c r="E43" i="6"/>
  <c r="AZ42" i="6"/>
  <c r="AY42" i="6"/>
  <c r="AX42" i="6"/>
  <c r="AW42" i="6"/>
  <c r="AV42" i="6"/>
  <c r="AU42" i="6"/>
  <c r="AT42" i="6"/>
  <c r="AS42" i="6"/>
  <c r="AR42" i="6"/>
  <c r="AQ42" i="6"/>
  <c r="R42" i="6" s="1"/>
  <c r="N4" i="6" s="1"/>
  <c r="Q42" i="6"/>
  <c r="O3" i="6" s="1"/>
  <c r="P42" i="6"/>
  <c r="N3" i="6" s="1"/>
  <c r="E42" i="6"/>
  <c r="AZ41" i="6"/>
  <c r="AY41" i="6"/>
  <c r="AX41" i="6"/>
  <c r="AW41" i="6"/>
  <c r="AV41" i="6"/>
  <c r="AU41" i="6"/>
  <c r="AT41" i="6"/>
  <c r="AS41" i="6"/>
  <c r="AR41" i="6"/>
  <c r="S41" i="6" s="1"/>
  <c r="AQ41" i="6"/>
  <c r="Q41" i="6"/>
  <c r="P41" i="6"/>
  <c r="E41" i="6"/>
  <c r="AZ40" i="6"/>
  <c r="AY40" i="6"/>
  <c r="AX40" i="6"/>
  <c r="AW40" i="6"/>
  <c r="AV40" i="6"/>
  <c r="AU40" i="6"/>
  <c r="AT40" i="6"/>
  <c r="AS40" i="6"/>
  <c r="AR40" i="6"/>
  <c r="AQ40" i="6"/>
  <c r="Q40" i="6"/>
  <c r="P40" i="6"/>
  <c r="J3" i="6" s="1"/>
  <c r="E40" i="6"/>
  <c r="AZ39" i="6"/>
  <c r="AY39" i="6"/>
  <c r="AX39" i="6"/>
  <c r="AW39" i="6"/>
  <c r="AV39" i="6"/>
  <c r="AU39" i="6"/>
  <c r="AT39" i="6"/>
  <c r="AS39" i="6"/>
  <c r="R39" i="6" s="1"/>
  <c r="H4" i="6" s="1"/>
  <c r="AR39" i="6"/>
  <c r="AQ39" i="6"/>
  <c r="Q39" i="6"/>
  <c r="P39" i="6"/>
  <c r="E39" i="6"/>
  <c r="D39" i="6"/>
  <c r="D40" i="6" s="1"/>
  <c r="BG35" i="6"/>
  <c r="AY35" i="6"/>
  <c r="Y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AM35" i="6" s="1"/>
  <c r="G35" i="6"/>
  <c r="F35" i="6"/>
  <c r="AP34" i="6"/>
  <c r="AM34" i="6"/>
  <c r="Y34" i="6"/>
  <c r="X34" i="6"/>
  <c r="BG33" i="6" s="1"/>
  <c r="W34" i="6"/>
  <c r="V34" i="6"/>
  <c r="U34" i="6"/>
  <c r="T34" i="6"/>
  <c r="S34" i="6"/>
  <c r="BD33" i="6" s="1"/>
  <c r="R34" i="6"/>
  <c r="Q34" i="6"/>
  <c r="P34" i="6"/>
  <c r="BC33" i="6" s="1"/>
  <c r="O34" i="6"/>
  <c r="N34" i="6"/>
  <c r="M34" i="6"/>
  <c r="L34" i="6"/>
  <c r="BA33" i="6" s="1"/>
  <c r="K34" i="6"/>
  <c r="AZ33" i="6" s="1"/>
  <c r="BH33" i="6" s="1"/>
  <c r="J34" i="6"/>
  <c r="I34" i="6"/>
  <c r="H34" i="6"/>
  <c r="AL34" i="6" s="1"/>
  <c r="G34" i="6"/>
  <c r="F34" i="6"/>
  <c r="BF33" i="6"/>
  <c r="BE33" i="6"/>
  <c r="BB33" i="6"/>
  <c r="AY33" i="6"/>
  <c r="AX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AM33" i="6" s="1"/>
  <c r="AQ33" i="6" s="1"/>
  <c r="F33" i="6"/>
  <c r="BG32" i="6"/>
  <c r="BF32" i="6"/>
  <c r="AY32" i="6"/>
  <c r="AA32" i="6"/>
  <c r="Z32" i="6"/>
  <c r="U32" i="6"/>
  <c r="T32" i="6"/>
  <c r="S32" i="6"/>
  <c r="Q32" i="6"/>
  <c r="P32" i="6"/>
  <c r="O32" i="6"/>
  <c r="M32" i="6"/>
  <c r="L32" i="6"/>
  <c r="K32" i="6"/>
  <c r="I32" i="6"/>
  <c r="H32" i="6"/>
  <c r="G32" i="6"/>
  <c r="AA31" i="6"/>
  <c r="Z31" i="6"/>
  <c r="BG30" i="6" s="1"/>
  <c r="W31" i="6"/>
  <c r="V31" i="6"/>
  <c r="U31" i="6"/>
  <c r="T31" i="6"/>
  <c r="S31" i="6"/>
  <c r="BD30" i="6" s="1"/>
  <c r="R31" i="6"/>
  <c r="Q31" i="6"/>
  <c r="P31" i="6"/>
  <c r="BC30" i="6" s="1"/>
  <c r="O31" i="6"/>
  <c r="N31" i="6"/>
  <c r="M31" i="6"/>
  <c r="L31" i="6"/>
  <c r="BA30" i="6" s="1"/>
  <c r="K31" i="6"/>
  <c r="J31" i="6"/>
  <c r="I31" i="6"/>
  <c r="H31" i="6"/>
  <c r="G31" i="6"/>
  <c r="AM31" i="6" s="1"/>
  <c r="F31" i="6"/>
  <c r="AZ30" i="6"/>
  <c r="AY30" i="6"/>
  <c r="AA30" i="6"/>
  <c r="Z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AL30" i="6" s="1"/>
  <c r="AP30" i="6" s="1"/>
  <c r="I30" i="6"/>
  <c r="AM30" i="6" s="1"/>
  <c r="H30" i="6"/>
  <c r="G30" i="6"/>
  <c r="F30" i="6"/>
  <c r="BG29" i="6"/>
  <c r="BF29" i="6"/>
  <c r="BE29" i="6"/>
  <c r="BD29" i="6"/>
  <c r="BC29" i="6"/>
  <c r="BB29" i="6"/>
  <c r="BA29" i="6"/>
  <c r="AZ29" i="6"/>
  <c r="BH29" i="6" s="1"/>
  <c r="AY29" i="6"/>
  <c r="AX29" i="6"/>
  <c r="Z29" i="6"/>
  <c r="Y29" i="6"/>
  <c r="X29" i="6"/>
  <c r="T29" i="6"/>
  <c r="S29" i="6"/>
  <c r="R29" i="6"/>
  <c r="P29" i="6"/>
  <c r="O29" i="6"/>
  <c r="N29" i="6"/>
  <c r="L29" i="6"/>
  <c r="K29" i="6"/>
  <c r="J29" i="6"/>
  <c r="H29" i="6"/>
  <c r="G29" i="6"/>
  <c r="F29" i="6"/>
  <c r="AA28" i="6"/>
  <c r="Z28" i="6"/>
  <c r="Y28" i="6"/>
  <c r="X28" i="6"/>
  <c r="U28" i="6"/>
  <c r="AN25" i="6" s="1"/>
  <c r="T28" i="6"/>
  <c r="BD27" i="6" s="1"/>
  <c r="S28" i="6"/>
  <c r="R28" i="6"/>
  <c r="BC27" i="6" s="1"/>
  <c r="Q28" i="6"/>
  <c r="BB27" i="6" s="1"/>
  <c r="P28" i="6"/>
  <c r="O28" i="6"/>
  <c r="N28" i="6"/>
  <c r="M28" i="6"/>
  <c r="L28" i="6"/>
  <c r="AZ27" i="6" s="1"/>
  <c r="K28" i="6"/>
  <c r="J28" i="6"/>
  <c r="AL28" i="6" s="1"/>
  <c r="I28" i="6"/>
  <c r="AM28" i="6" s="1"/>
  <c r="H28" i="6"/>
  <c r="G28" i="6"/>
  <c r="F28" i="6"/>
  <c r="BG27" i="6"/>
  <c r="BF27" i="6"/>
  <c r="BE27" i="6"/>
  <c r="BA27" i="6"/>
  <c r="AY27" i="6"/>
  <c r="AX27" i="6"/>
  <c r="AA27" i="6"/>
  <c r="Z27" i="6"/>
  <c r="Y27" i="6"/>
  <c r="X27" i="6"/>
  <c r="U27" i="6"/>
  <c r="AN24" i="6" s="1"/>
  <c r="T27" i="6"/>
  <c r="AO24" i="6" s="1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BG26" i="6"/>
  <c r="BD26" i="6"/>
  <c r="BC26" i="6"/>
  <c r="BB26" i="6"/>
  <c r="BA26" i="6"/>
  <c r="AZ26" i="6"/>
  <c r="AY26" i="6"/>
  <c r="AX26" i="6"/>
  <c r="AO26" i="6"/>
  <c r="AA26" i="6"/>
  <c r="Z26" i="6"/>
  <c r="Y26" i="6"/>
  <c r="X26" i="6"/>
  <c r="W26" i="6"/>
  <c r="V26" i="6"/>
  <c r="S26" i="6"/>
  <c r="R26" i="6"/>
  <c r="Q26" i="6"/>
  <c r="O26" i="6"/>
  <c r="N26" i="6"/>
  <c r="K26" i="6"/>
  <c r="J26" i="6"/>
  <c r="I26" i="6"/>
  <c r="H26" i="6"/>
  <c r="G26" i="6"/>
  <c r="F26" i="6"/>
  <c r="AA25" i="6"/>
  <c r="Z25" i="6"/>
  <c r="BE35" i="6" s="1"/>
  <c r="Y25" i="6"/>
  <c r="BF24" i="6" s="1"/>
  <c r="X25" i="6"/>
  <c r="W25" i="6"/>
  <c r="V25" i="6"/>
  <c r="S25" i="6"/>
  <c r="R25" i="6"/>
  <c r="Q25" i="6"/>
  <c r="P25" i="6"/>
  <c r="BC24" i="6" s="1"/>
  <c r="O25" i="6"/>
  <c r="N25" i="6"/>
  <c r="M25" i="6"/>
  <c r="AM25" i="6" s="1"/>
  <c r="L25" i="6"/>
  <c r="AL25" i="6" s="1"/>
  <c r="AP25" i="6" s="1"/>
  <c r="K25" i="6"/>
  <c r="J25" i="6"/>
  <c r="I25" i="6"/>
  <c r="H25" i="6"/>
  <c r="G25" i="6"/>
  <c r="AX24" i="6" s="1"/>
  <c r="F25" i="6"/>
  <c r="BD24" i="6"/>
  <c r="BB24" i="6"/>
  <c r="BA24" i="6"/>
  <c r="AZ24" i="6"/>
  <c r="AY24" i="6"/>
  <c r="AQ24" i="6"/>
  <c r="AR24" i="6" s="1"/>
  <c r="AA24" i="6"/>
  <c r="Z24" i="6"/>
  <c r="Y24" i="6"/>
  <c r="X24" i="6"/>
  <c r="W24" i="6"/>
  <c r="V24" i="6"/>
  <c r="S24" i="6"/>
  <c r="R24" i="6"/>
  <c r="Q24" i="6"/>
  <c r="P24" i="6"/>
  <c r="O24" i="6"/>
  <c r="N24" i="6"/>
  <c r="M24" i="6"/>
  <c r="L24" i="6"/>
  <c r="K24" i="6"/>
  <c r="J24" i="6"/>
  <c r="I24" i="6"/>
  <c r="H24" i="6"/>
  <c r="AL24" i="6" s="1"/>
  <c r="AP24" i="6" s="1"/>
  <c r="G24" i="6"/>
  <c r="AM24" i="6" s="1"/>
  <c r="F24" i="6"/>
  <c r="AY23" i="6"/>
  <c r="AA23" i="6"/>
  <c r="Z23" i="6"/>
  <c r="Y23" i="6"/>
  <c r="X23" i="6"/>
  <c r="W23" i="6"/>
  <c r="V23" i="6"/>
  <c r="Q23" i="6"/>
  <c r="P23" i="6"/>
  <c r="O23" i="6"/>
  <c r="M23" i="6"/>
  <c r="L23" i="6"/>
  <c r="K23" i="6"/>
  <c r="J23" i="6"/>
  <c r="I23" i="6"/>
  <c r="G23" i="6"/>
  <c r="F23" i="6"/>
  <c r="AA22" i="6"/>
  <c r="Z22" i="6"/>
  <c r="Y22" i="6"/>
  <c r="X22" i="6"/>
  <c r="BD32" i="6" s="1"/>
  <c r="W22" i="6"/>
  <c r="V22" i="6"/>
  <c r="Q22" i="6"/>
  <c r="P22" i="6"/>
  <c r="O22" i="6"/>
  <c r="N22" i="6"/>
  <c r="BB21" i="6" s="1"/>
  <c r="M22" i="6"/>
  <c r="L22" i="6"/>
  <c r="K22" i="6"/>
  <c r="AM22" i="6" s="1"/>
  <c r="J22" i="6"/>
  <c r="I22" i="6"/>
  <c r="H22" i="6"/>
  <c r="G22" i="6"/>
  <c r="F22" i="6"/>
  <c r="AL22" i="6" s="1"/>
  <c r="BC21" i="6"/>
  <c r="AY21" i="6"/>
  <c r="AA21" i="6"/>
  <c r="Z21" i="6"/>
  <c r="Y21" i="6"/>
  <c r="X21" i="6"/>
  <c r="W21" i="6"/>
  <c r="V21" i="6"/>
  <c r="Q21" i="6"/>
  <c r="P21" i="6"/>
  <c r="O21" i="6"/>
  <c r="N21" i="6"/>
  <c r="M21" i="6"/>
  <c r="L21" i="6"/>
  <c r="K21" i="6"/>
  <c r="J21" i="6"/>
  <c r="I21" i="6"/>
  <c r="AM21" i="6" s="1"/>
  <c r="H21" i="6"/>
  <c r="G21" i="6"/>
  <c r="F21" i="6"/>
  <c r="AL21" i="6" s="1"/>
  <c r="BC20" i="6"/>
  <c r="BB20" i="6"/>
  <c r="AY20" i="6"/>
  <c r="AA20" i="6"/>
  <c r="Z20" i="6"/>
  <c r="X20" i="6"/>
  <c r="W20" i="6"/>
  <c r="V20" i="6"/>
  <c r="S20" i="6"/>
  <c r="R20" i="6"/>
  <c r="I20" i="6"/>
  <c r="H20" i="6"/>
  <c r="AA19" i="6"/>
  <c r="Z19" i="6"/>
  <c r="BC35" i="6" s="1"/>
  <c r="Y19" i="6"/>
  <c r="X19" i="6"/>
  <c r="BC32" i="6" s="1"/>
  <c r="W19" i="6"/>
  <c r="V19" i="6"/>
  <c r="S19" i="6"/>
  <c r="BC18" i="6" s="1"/>
  <c r="R19" i="6"/>
  <c r="BC23" i="6" s="1"/>
  <c r="I19" i="6"/>
  <c r="BB8" i="6" s="1"/>
  <c r="H19" i="6"/>
  <c r="AY18" i="6"/>
  <c r="AA18" i="6"/>
  <c r="Z18" i="6"/>
  <c r="Y18" i="6"/>
  <c r="X18" i="6"/>
  <c r="W18" i="6"/>
  <c r="V18" i="6"/>
  <c r="S18" i="6"/>
  <c r="R18" i="6"/>
  <c r="O18" i="6"/>
  <c r="M18" i="6"/>
  <c r="L18" i="6"/>
  <c r="K18" i="6"/>
  <c r="J18" i="6"/>
  <c r="I18" i="6"/>
  <c r="H18" i="6"/>
  <c r="F18" i="6"/>
  <c r="BC17" i="6"/>
  <c r="BB17" i="6"/>
  <c r="AY17" i="6"/>
  <c r="AA17" i="6"/>
  <c r="Z17" i="6"/>
  <c r="Y17" i="6"/>
  <c r="X17" i="6"/>
  <c r="W17" i="6"/>
  <c r="V17" i="6"/>
  <c r="S17" i="6"/>
  <c r="R17" i="6"/>
  <c r="Q17" i="6"/>
  <c r="AA16" i="6"/>
  <c r="Z16" i="6"/>
  <c r="Y16" i="6"/>
  <c r="X16" i="6"/>
  <c r="BB32" i="6" s="1"/>
  <c r="W16" i="6"/>
  <c r="V16" i="6"/>
  <c r="S16" i="6"/>
  <c r="R16" i="6"/>
  <c r="Q16" i="6"/>
  <c r="BB15" i="6" s="1"/>
  <c r="P16" i="6"/>
  <c r="AY15" i="6"/>
  <c r="AA15" i="6"/>
  <c r="Z15" i="6"/>
  <c r="Y15" i="6"/>
  <c r="X15" i="6"/>
  <c r="W15" i="6"/>
  <c r="V15" i="6"/>
  <c r="S15" i="6"/>
  <c r="R15" i="6"/>
  <c r="Q15" i="6"/>
  <c r="P15" i="6"/>
  <c r="K15" i="6"/>
  <c r="J15" i="6"/>
  <c r="I15" i="6"/>
  <c r="H15" i="6"/>
  <c r="G15" i="6"/>
  <c r="F15" i="6"/>
  <c r="AY14" i="6"/>
  <c r="AA14" i="6"/>
  <c r="Y14" i="6"/>
  <c r="X14" i="6"/>
  <c r="W14" i="6"/>
  <c r="V14" i="6"/>
  <c r="S14" i="6"/>
  <c r="Q14" i="6"/>
  <c r="P14" i="6"/>
  <c r="AA13" i="6"/>
  <c r="Z13" i="6"/>
  <c r="BA35" i="6" s="1"/>
  <c r="Y13" i="6"/>
  <c r="X13" i="6"/>
  <c r="W13" i="6"/>
  <c r="V13" i="6"/>
  <c r="S13" i="6"/>
  <c r="BC12" i="6" s="1"/>
  <c r="R13" i="6"/>
  <c r="BA23" i="6" s="1"/>
  <c r="Q13" i="6"/>
  <c r="P13" i="6"/>
  <c r="AA12" i="6"/>
  <c r="Z12" i="6"/>
  <c r="Y12" i="6"/>
  <c r="X12" i="6"/>
  <c r="W12" i="6"/>
  <c r="V12" i="6"/>
  <c r="S12" i="6"/>
  <c r="R12" i="6"/>
  <c r="Q12" i="6"/>
  <c r="P12" i="6"/>
  <c r="H12" i="6"/>
  <c r="G12" i="6"/>
  <c r="F12" i="6"/>
  <c r="AA11" i="6"/>
  <c r="Y11" i="6"/>
  <c r="X11" i="6"/>
  <c r="R11" i="6"/>
  <c r="AA10" i="6"/>
  <c r="Z10" i="6"/>
  <c r="AZ35" i="6" s="1"/>
  <c r="Y10" i="6"/>
  <c r="X10" i="6"/>
  <c r="AZ32" i="6" s="1"/>
  <c r="W10" i="6"/>
  <c r="S10" i="6"/>
  <c r="R10" i="6"/>
  <c r="AZ23" i="6" s="1"/>
  <c r="BC9" i="6"/>
  <c r="AA9" i="6"/>
  <c r="Z9" i="6"/>
  <c r="Y9" i="6"/>
  <c r="X9" i="6"/>
  <c r="W9" i="6"/>
  <c r="V9" i="6"/>
  <c r="S9" i="6"/>
  <c r="R9" i="6"/>
  <c r="Q9" i="6"/>
  <c r="P9" i="6"/>
  <c r="O9" i="6"/>
  <c r="N9" i="6"/>
  <c r="L9" i="6"/>
  <c r="I9" i="6"/>
  <c r="F9" i="6"/>
  <c r="BC8" i="6"/>
  <c r="AA8" i="6"/>
  <c r="Z8" i="6"/>
  <c r="W8" i="6"/>
  <c r="V8" i="6"/>
  <c r="S8" i="6"/>
  <c r="O8" i="6"/>
  <c r="N8" i="6"/>
  <c r="AA7" i="6"/>
  <c r="Z7" i="6"/>
  <c r="Y7" i="6"/>
  <c r="X7" i="6"/>
  <c r="W7" i="6"/>
  <c r="V7" i="6"/>
  <c r="S7" i="6"/>
  <c r="R7" i="6"/>
  <c r="BC6" i="6" s="1"/>
  <c r="O7" i="6"/>
  <c r="N7" i="6"/>
  <c r="G7" i="6"/>
  <c r="F7" i="6"/>
  <c r="BA6" i="6"/>
  <c r="AX6" i="6"/>
  <c r="AA6" i="6"/>
  <c r="Z6" i="6"/>
  <c r="Y6" i="6"/>
  <c r="X6" i="6"/>
  <c r="W6" i="6"/>
  <c r="V6" i="6"/>
  <c r="S6" i="6"/>
  <c r="R6" i="6"/>
  <c r="Q6" i="6"/>
  <c r="P6" i="6"/>
  <c r="O6" i="6"/>
  <c r="N6" i="6"/>
  <c r="M6" i="6"/>
  <c r="L6" i="6"/>
  <c r="K6" i="6"/>
  <c r="G6" i="6"/>
  <c r="F6" i="6"/>
  <c r="BC5" i="6"/>
  <c r="AX5" i="6"/>
  <c r="AA5" i="6"/>
  <c r="Z5" i="6"/>
  <c r="Y5" i="6"/>
  <c r="X5" i="6"/>
  <c r="W5" i="6"/>
  <c r="V5" i="6"/>
  <c r="S5" i="6"/>
  <c r="R5" i="6"/>
  <c r="AA4" i="6"/>
  <c r="AN34" i="6" s="1"/>
  <c r="Z4" i="6"/>
  <c r="Y4" i="6"/>
  <c r="X4" i="6"/>
  <c r="W4" i="6"/>
  <c r="V4" i="6"/>
  <c r="S4" i="6"/>
  <c r="AN22" i="6" s="1"/>
  <c r="R4" i="6"/>
  <c r="AA3" i="6"/>
  <c r="Z3" i="6"/>
  <c r="AO33" i="6" s="1"/>
  <c r="Y3" i="6"/>
  <c r="AN30" i="6" s="1"/>
  <c r="X3" i="6"/>
  <c r="AO30" i="6" s="1"/>
  <c r="W3" i="6"/>
  <c r="AN27" i="6" s="1"/>
  <c r="V3" i="6"/>
  <c r="AO27" i="6" s="1"/>
  <c r="S3" i="6"/>
  <c r="AN21" i="6" s="1"/>
  <c r="R3" i="6"/>
  <c r="AO21" i="6" s="1"/>
  <c r="AQ21" i="6" s="1"/>
  <c r="Q3" i="6"/>
  <c r="P3" i="6"/>
  <c r="M3" i="6"/>
  <c r="L3" i="6"/>
  <c r="K3" i="6"/>
  <c r="I3" i="6"/>
  <c r="H3" i="6"/>
  <c r="Z2" i="6"/>
  <c r="X2" i="6"/>
  <c r="V2" i="6"/>
  <c r="R2" i="6"/>
  <c r="P2" i="6"/>
  <c r="N2" i="6"/>
  <c r="L2" i="6"/>
  <c r="J2" i="6"/>
  <c r="H2" i="6"/>
  <c r="F2" i="6"/>
  <c r="AZ158" i="4"/>
  <c r="AY158" i="4"/>
  <c r="AX158" i="4"/>
  <c r="AW158" i="4"/>
  <c r="AV158" i="4"/>
  <c r="AU158" i="4"/>
  <c r="AT158" i="4"/>
  <c r="AS158" i="4"/>
  <c r="AR158" i="4"/>
  <c r="AQ158" i="4"/>
  <c r="U158" i="4"/>
  <c r="AO158" i="4" s="1"/>
  <c r="T158" i="4"/>
  <c r="S158" i="4"/>
  <c r="R158" i="4"/>
  <c r="Q158" i="4"/>
  <c r="P158" i="4"/>
  <c r="E158" i="4"/>
  <c r="AZ157" i="4"/>
  <c r="AY157" i="4"/>
  <c r="AX157" i="4"/>
  <c r="AW157" i="4"/>
  <c r="AV157" i="4"/>
  <c r="AU157" i="4"/>
  <c r="AT157" i="4"/>
  <c r="AS157" i="4"/>
  <c r="AR157" i="4"/>
  <c r="AQ157" i="4"/>
  <c r="S157" i="4"/>
  <c r="U157" i="4" s="1"/>
  <c r="R157" i="4"/>
  <c r="T157" i="4" s="1"/>
  <c r="Q157" i="4"/>
  <c r="P157" i="4"/>
  <c r="E157" i="4"/>
  <c r="AZ156" i="4"/>
  <c r="AY156" i="4"/>
  <c r="AX156" i="4"/>
  <c r="AW156" i="4"/>
  <c r="AV156" i="4"/>
  <c r="AU156" i="4"/>
  <c r="AT156" i="4"/>
  <c r="AS156" i="4"/>
  <c r="AR156" i="4"/>
  <c r="AQ156" i="4"/>
  <c r="U156" i="4"/>
  <c r="T156" i="4"/>
  <c r="S156" i="4"/>
  <c r="R156" i="4"/>
  <c r="Q156" i="4"/>
  <c r="P156" i="4"/>
  <c r="E156" i="4"/>
  <c r="BG155" i="4"/>
  <c r="AZ155" i="4"/>
  <c r="AY155" i="4"/>
  <c r="AX155" i="4"/>
  <c r="AW155" i="4"/>
  <c r="AV155" i="4"/>
  <c r="AU155" i="4"/>
  <c r="AT155" i="4"/>
  <c r="AS155" i="4"/>
  <c r="AR155" i="4"/>
  <c r="AQ155" i="4"/>
  <c r="S155" i="4"/>
  <c r="U155" i="4" s="1"/>
  <c r="R155" i="4"/>
  <c r="T155" i="4" s="1"/>
  <c r="Q155" i="4"/>
  <c r="P155" i="4"/>
  <c r="R33" i="4" s="1"/>
  <c r="E155" i="4"/>
  <c r="BD154" i="4"/>
  <c r="BC154" i="4"/>
  <c r="AZ154" i="4"/>
  <c r="AY154" i="4"/>
  <c r="AX154" i="4"/>
  <c r="AW154" i="4"/>
  <c r="AV154" i="4"/>
  <c r="AU154" i="4"/>
  <c r="AT154" i="4"/>
  <c r="AS154" i="4"/>
  <c r="AR154" i="4"/>
  <c r="AQ154" i="4"/>
  <c r="U154" i="4"/>
  <c r="T154" i="4"/>
  <c r="S154" i="4"/>
  <c r="R154" i="4"/>
  <c r="Q154" i="4"/>
  <c r="P154" i="4"/>
  <c r="E154" i="4"/>
  <c r="AZ153" i="4"/>
  <c r="AY153" i="4"/>
  <c r="AX153" i="4"/>
  <c r="AW153" i="4"/>
  <c r="AV153" i="4"/>
  <c r="AU153" i="4"/>
  <c r="AT153" i="4"/>
  <c r="AS153" i="4"/>
  <c r="AR153" i="4"/>
  <c r="AQ153" i="4"/>
  <c r="S153" i="4"/>
  <c r="U153" i="4" s="1"/>
  <c r="R153" i="4"/>
  <c r="T153" i="4" s="1"/>
  <c r="Q153" i="4"/>
  <c r="P153" i="4"/>
  <c r="E153" i="4"/>
  <c r="AZ152" i="4"/>
  <c r="AY152" i="4"/>
  <c r="AX152" i="4"/>
  <c r="AW152" i="4"/>
  <c r="AV152" i="4"/>
  <c r="AU152" i="4"/>
  <c r="AT152" i="4"/>
  <c r="AS152" i="4"/>
  <c r="AR152" i="4"/>
  <c r="AQ152" i="4"/>
  <c r="U152" i="4"/>
  <c r="T152" i="4"/>
  <c r="S152" i="4"/>
  <c r="R152" i="4"/>
  <c r="Q152" i="4"/>
  <c r="P152" i="4"/>
  <c r="E152" i="4"/>
  <c r="AZ151" i="4"/>
  <c r="AY151" i="4"/>
  <c r="AX151" i="4"/>
  <c r="AW151" i="4"/>
  <c r="AV151" i="4"/>
  <c r="AU151" i="4"/>
  <c r="AT151" i="4"/>
  <c r="AS151" i="4"/>
  <c r="AR151" i="4"/>
  <c r="AQ151" i="4"/>
  <c r="S151" i="4"/>
  <c r="U151" i="4" s="1"/>
  <c r="R151" i="4"/>
  <c r="T151" i="4" s="1"/>
  <c r="Q151" i="4"/>
  <c r="P151" i="4"/>
  <c r="E151" i="4"/>
  <c r="BD150" i="4"/>
  <c r="BC150" i="4"/>
  <c r="AZ150" i="4"/>
  <c r="AY150" i="4"/>
  <c r="AX150" i="4"/>
  <c r="AW150" i="4"/>
  <c r="AV150" i="4"/>
  <c r="AU150" i="4"/>
  <c r="AT150" i="4"/>
  <c r="AS150" i="4"/>
  <c r="AR150" i="4"/>
  <c r="AQ150" i="4"/>
  <c r="U150" i="4"/>
  <c r="T150" i="4"/>
  <c r="S150" i="4"/>
  <c r="R150" i="4"/>
  <c r="Q150" i="4"/>
  <c r="P150" i="4"/>
  <c r="E150" i="4"/>
  <c r="D150" i="4"/>
  <c r="D151" i="4" s="1"/>
  <c r="D152" i="4" s="1"/>
  <c r="D153" i="4" s="1"/>
  <c r="D154" i="4" s="1"/>
  <c r="D155" i="4" s="1"/>
  <c r="D156" i="4" s="1"/>
  <c r="D157" i="4" s="1"/>
  <c r="D158" i="4" s="1"/>
  <c r="AZ149" i="4"/>
  <c r="AY149" i="4"/>
  <c r="AX149" i="4"/>
  <c r="AW149" i="4"/>
  <c r="AV149" i="4"/>
  <c r="AU149" i="4"/>
  <c r="AT149" i="4"/>
  <c r="AS149" i="4"/>
  <c r="AR149" i="4"/>
  <c r="AQ149" i="4"/>
  <c r="S149" i="4"/>
  <c r="U149" i="4" s="1"/>
  <c r="R149" i="4"/>
  <c r="T149" i="4" s="1"/>
  <c r="Q149" i="4"/>
  <c r="P149" i="4"/>
  <c r="E149" i="4"/>
  <c r="D149" i="4"/>
  <c r="U148" i="4"/>
  <c r="T148" i="4"/>
  <c r="BG147" i="4"/>
  <c r="BF147" i="4"/>
  <c r="AZ147" i="4"/>
  <c r="AY147" i="4"/>
  <c r="AX147" i="4"/>
  <c r="AW147" i="4"/>
  <c r="AV147" i="4"/>
  <c r="AU147" i="4"/>
  <c r="AT147" i="4"/>
  <c r="AS147" i="4"/>
  <c r="AR147" i="4"/>
  <c r="AQ147" i="4"/>
  <c r="AO147" i="4"/>
  <c r="S147" i="4"/>
  <c r="U147" i="4" s="1"/>
  <c r="R147" i="4"/>
  <c r="T147" i="4" s="1"/>
  <c r="Q147" i="4"/>
  <c r="P147" i="4"/>
  <c r="E147" i="4"/>
  <c r="AZ146" i="4"/>
  <c r="AY146" i="4"/>
  <c r="AX146" i="4"/>
  <c r="AW146" i="4"/>
  <c r="AV146" i="4"/>
  <c r="AU146" i="4"/>
  <c r="AT146" i="4"/>
  <c r="AS146" i="4"/>
  <c r="AR146" i="4"/>
  <c r="AQ146" i="4"/>
  <c r="T146" i="4"/>
  <c r="S146" i="4"/>
  <c r="U146" i="4" s="1"/>
  <c r="R146" i="4"/>
  <c r="Q146" i="4"/>
  <c r="P146" i="4"/>
  <c r="E146" i="4"/>
  <c r="AZ145" i="4"/>
  <c r="AY145" i="4"/>
  <c r="AX145" i="4"/>
  <c r="AW145" i="4"/>
  <c r="AV145" i="4"/>
  <c r="AU145" i="4"/>
  <c r="AT145" i="4"/>
  <c r="AS145" i="4"/>
  <c r="AR145" i="4"/>
  <c r="AQ145" i="4"/>
  <c r="S145" i="4"/>
  <c r="U145" i="4" s="1"/>
  <c r="R145" i="4"/>
  <c r="T145" i="4" s="1"/>
  <c r="Q145" i="4"/>
  <c r="P145" i="4"/>
  <c r="E145" i="4"/>
  <c r="AZ144" i="4"/>
  <c r="AY144" i="4"/>
  <c r="AX144" i="4"/>
  <c r="AW144" i="4"/>
  <c r="AV144" i="4"/>
  <c r="AU144" i="4"/>
  <c r="AT144" i="4"/>
  <c r="AS144" i="4"/>
  <c r="AR144" i="4"/>
  <c r="AQ144" i="4"/>
  <c r="S144" i="4"/>
  <c r="U144" i="4" s="1"/>
  <c r="R144" i="4"/>
  <c r="Q144" i="4"/>
  <c r="P144" i="4"/>
  <c r="E144" i="4"/>
  <c r="AZ143" i="4"/>
  <c r="AY143" i="4"/>
  <c r="AX143" i="4"/>
  <c r="AW143" i="4"/>
  <c r="AV143" i="4"/>
  <c r="AU143" i="4"/>
  <c r="AT143" i="4"/>
  <c r="AS143" i="4"/>
  <c r="AR143" i="4"/>
  <c r="AQ143" i="4"/>
  <c r="AO143" i="4"/>
  <c r="S143" i="4"/>
  <c r="U143" i="4" s="1"/>
  <c r="AM143" i="4" s="1"/>
  <c r="R143" i="4"/>
  <c r="T143" i="4" s="1"/>
  <c r="Q143" i="4"/>
  <c r="P143" i="4"/>
  <c r="E143" i="4"/>
  <c r="AZ142" i="4"/>
  <c r="AY142" i="4"/>
  <c r="AX142" i="4"/>
  <c r="AW142" i="4"/>
  <c r="AV142" i="4"/>
  <c r="AU142" i="4"/>
  <c r="AT142" i="4"/>
  <c r="AS142" i="4"/>
  <c r="AR142" i="4"/>
  <c r="AQ142" i="4"/>
  <c r="T142" i="4"/>
  <c r="S142" i="4"/>
  <c r="U142" i="4" s="1"/>
  <c r="R142" i="4"/>
  <c r="Q142" i="4"/>
  <c r="P142" i="4"/>
  <c r="E142" i="4"/>
  <c r="AZ141" i="4"/>
  <c r="AY141" i="4"/>
  <c r="AX141" i="4"/>
  <c r="AW141" i="4"/>
  <c r="AV141" i="4"/>
  <c r="AU141" i="4"/>
  <c r="AT141" i="4"/>
  <c r="AS141" i="4"/>
  <c r="AR141" i="4"/>
  <c r="AQ141" i="4"/>
  <c r="S141" i="4"/>
  <c r="U141" i="4" s="1"/>
  <c r="AM141" i="4" s="1"/>
  <c r="R141" i="4"/>
  <c r="T141" i="4" s="1"/>
  <c r="Q141" i="4"/>
  <c r="P141" i="4"/>
  <c r="E141" i="4"/>
  <c r="AZ140" i="4"/>
  <c r="AY140" i="4"/>
  <c r="AX140" i="4"/>
  <c r="AW140" i="4"/>
  <c r="AV140" i="4"/>
  <c r="AU140" i="4"/>
  <c r="AT140" i="4"/>
  <c r="AS140" i="4"/>
  <c r="AR140" i="4"/>
  <c r="AQ140" i="4"/>
  <c r="S140" i="4"/>
  <c r="U140" i="4" s="1"/>
  <c r="R140" i="4"/>
  <c r="Q140" i="4"/>
  <c r="P140" i="4"/>
  <c r="E140" i="4"/>
  <c r="AZ139" i="4"/>
  <c r="AY139" i="4"/>
  <c r="AX139" i="4"/>
  <c r="AW139" i="4"/>
  <c r="AV139" i="4"/>
  <c r="AU139" i="4"/>
  <c r="AT139" i="4"/>
  <c r="AS139" i="4"/>
  <c r="AR139" i="4"/>
  <c r="AQ139" i="4"/>
  <c r="AO139" i="4"/>
  <c r="S139" i="4"/>
  <c r="U139" i="4" s="1"/>
  <c r="AM139" i="4" s="1"/>
  <c r="R139" i="4"/>
  <c r="T139" i="4" s="1"/>
  <c r="Q139" i="4"/>
  <c r="P139" i="4"/>
  <c r="E139" i="4"/>
  <c r="AZ138" i="4"/>
  <c r="AY138" i="4"/>
  <c r="AX138" i="4"/>
  <c r="AW138" i="4"/>
  <c r="AV138" i="4"/>
  <c r="AU138" i="4"/>
  <c r="AT138" i="4"/>
  <c r="AS138" i="4"/>
  <c r="AR138" i="4"/>
  <c r="AQ138" i="4"/>
  <c r="S138" i="4"/>
  <c r="U138" i="4" s="1"/>
  <c r="R138" i="4"/>
  <c r="Q138" i="4"/>
  <c r="P138" i="4"/>
  <c r="E138" i="4"/>
  <c r="D138" i="4"/>
  <c r="D139" i="4" s="1"/>
  <c r="D140" i="4" s="1"/>
  <c r="D141" i="4" s="1"/>
  <c r="D142" i="4" s="1"/>
  <c r="D143" i="4" s="1"/>
  <c r="D144" i="4" s="1"/>
  <c r="D145" i="4" s="1"/>
  <c r="D146" i="4" s="1"/>
  <c r="D147" i="4" s="1"/>
  <c r="U137" i="4"/>
  <c r="T137" i="4"/>
  <c r="AZ136" i="4"/>
  <c r="AY136" i="4"/>
  <c r="AX136" i="4"/>
  <c r="AW136" i="4"/>
  <c r="AV136" i="4"/>
  <c r="AU136" i="4"/>
  <c r="AT136" i="4"/>
  <c r="AS136" i="4"/>
  <c r="AR136" i="4"/>
  <c r="AQ136" i="4"/>
  <c r="S136" i="4"/>
  <c r="R136" i="4"/>
  <c r="Q136" i="4"/>
  <c r="P136" i="4"/>
  <c r="E136" i="4"/>
  <c r="AZ135" i="4"/>
  <c r="AY135" i="4"/>
  <c r="AX135" i="4"/>
  <c r="AW135" i="4"/>
  <c r="AV135" i="4"/>
  <c r="AU135" i="4"/>
  <c r="AT135" i="4"/>
  <c r="AS135" i="4"/>
  <c r="AR135" i="4"/>
  <c r="AQ135" i="4"/>
  <c r="S135" i="4"/>
  <c r="R135" i="4"/>
  <c r="T135" i="4" s="1"/>
  <c r="Q135" i="4"/>
  <c r="P135" i="4"/>
  <c r="E135" i="4"/>
  <c r="BB134" i="4"/>
  <c r="BA134" i="4"/>
  <c r="AZ134" i="4"/>
  <c r="AY134" i="4"/>
  <c r="AX134" i="4"/>
  <c r="AW134" i="4"/>
  <c r="AV134" i="4"/>
  <c r="AU134" i="4"/>
  <c r="AT134" i="4"/>
  <c r="AS134" i="4"/>
  <c r="AR134" i="4"/>
  <c r="AQ134" i="4"/>
  <c r="S134" i="4"/>
  <c r="R134" i="4"/>
  <c r="T134" i="4" s="1"/>
  <c r="Q134" i="4"/>
  <c r="P134" i="4"/>
  <c r="E134" i="4"/>
  <c r="BF133" i="4"/>
  <c r="AZ133" i="4"/>
  <c r="AY133" i="4"/>
  <c r="AX133" i="4"/>
  <c r="AW133" i="4"/>
  <c r="AV133" i="4"/>
  <c r="AU133" i="4"/>
  <c r="AT133" i="4"/>
  <c r="AS133" i="4"/>
  <c r="AR133" i="4"/>
  <c r="AQ133" i="4"/>
  <c r="S133" i="4"/>
  <c r="R133" i="4"/>
  <c r="T133" i="4" s="1"/>
  <c r="Q133" i="4"/>
  <c r="P133" i="4"/>
  <c r="E133" i="4"/>
  <c r="AZ132" i="4"/>
  <c r="AY132" i="4"/>
  <c r="AX132" i="4"/>
  <c r="AW132" i="4"/>
  <c r="AV132" i="4"/>
  <c r="AU132" i="4"/>
  <c r="AT132" i="4"/>
  <c r="AS132" i="4"/>
  <c r="AR132" i="4"/>
  <c r="AQ132" i="4"/>
  <c r="S132" i="4"/>
  <c r="U132" i="4" s="1"/>
  <c r="R132" i="4"/>
  <c r="Q132" i="4"/>
  <c r="P132" i="4"/>
  <c r="E132" i="4"/>
  <c r="AZ131" i="4"/>
  <c r="AY131" i="4"/>
  <c r="AX131" i="4"/>
  <c r="AW131" i="4"/>
  <c r="AV131" i="4"/>
  <c r="AU131" i="4"/>
  <c r="AT131" i="4"/>
  <c r="AS131" i="4"/>
  <c r="AR131" i="4"/>
  <c r="AQ131" i="4"/>
  <c r="S131" i="4"/>
  <c r="R131" i="4"/>
  <c r="T131" i="4" s="1"/>
  <c r="Q131" i="4"/>
  <c r="P131" i="4"/>
  <c r="E131" i="4"/>
  <c r="AZ130" i="4"/>
  <c r="AY130" i="4"/>
  <c r="AX130" i="4"/>
  <c r="AW130" i="4"/>
  <c r="AV130" i="4"/>
  <c r="AU130" i="4"/>
  <c r="AT130" i="4"/>
  <c r="AS130" i="4"/>
  <c r="AR130" i="4"/>
  <c r="AQ130" i="4"/>
  <c r="S130" i="4"/>
  <c r="U130" i="4" s="1"/>
  <c r="R130" i="4"/>
  <c r="Q130" i="4"/>
  <c r="P130" i="4"/>
  <c r="E130" i="4"/>
  <c r="AZ129" i="4"/>
  <c r="AY129" i="4"/>
  <c r="AX129" i="4"/>
  <c r="AW129" i="4"/>
  <c r="AV129" i="4"/>
  <c r="AU129" i="4"/>
  <c r="AT129" i="4"/>
  <c r="AS129" i="4"/>
  <c r="AR129" i="4"/>
  <c r="AQ129" i="4"/>
  <c r="AM129" i="4"/>
  <c r="S129" i="4"/>
  <c r="U129" i="4" s="1"/>
  <c r="R129" i="4"/>
  <c r="T129" i="4" s="1"/>
  <c r="Q129" i="4"/>
  <c r="P129" i="4"/>
  <c r="E129" i="4"/>
  <c r="D129" i="4"/>
  <c r="D130" i="4" s="1"/>
  <c r="D131" i="4" s="1"/>
  <c r="D132" i="4" s="1"/>
  <c r="D133" i="4" s="1"/>
  <c r="D134" i="4" s="1"/>
  <c r="D135" i="4" s="1"/>
  <c r="D136" i="4" s="1"/>
  <c r="BA128" i="4"/>
  <c r="AZ128" i="4"/>
  <c r="AY128" i="4"/>
  <c r="AX128" i="4"/>
  <c r="AW128" i="4"/>
  <c r="AV128" i="4"/>
  <c r="AU128" i="4"/>
  <c r="AT128" i="4"/>
  <c r="AS128" i="4"/>
  <c r="AR128" i="4"/>
  <c r="AQ128" i="4"/>
  <c r="S128" i="4"/>
  <c r="R128" i="4"/>
  <c r="T128" i="4" s="1"/>
  <c r="BB128" i="4" s="1"/>
  <c r="Q128" i="4"/>
  <c r="P128" i="4"/>
  <c r="E128" i="4"/>
  <c r="AZ127" i="4"/>
  <c r="AY127" i="4"/>
  <c r="AX127" i="4"/>
  <c r="AW127" i="4"/>
  <c r="AV127" i="4"/>
  <c r="AU127" i="4"/>
  <c r="AT127" i="4"/>
  <c r="AS127" i="4"/>
  <c r="AR127" i="4"/>
  <c r="AQ127" i="4"/>
  <c r="S127" i="4"/>
  <c r="U127" i="4" s="1"/>
  <c r="R127" i="4"/>
  <c r="T127" i="4" s="1"/>
  <c r="Q127" i="4"/>
  <c r="P127" i="4"/>
  <c r="E127" i="4"/>
  <c r="D127" i="4"/>
  <c r="D128" i="4" s="1"/>
  <c r="U126" i="4"/>
  <c r="T126" i="4"/>
  <c r="BE125" i="4"/>
  <c r="BD125" i="4"/>
  <c r="AZ125" i="4"/>
  <c r="AY125" i="4"/>
  <c r="AX125" i="4"/>
  <c r="AW125" i="4"/>
  <c r="AV125" i="4"/>
  <c r="AU125" i="4"/>
  <c r="AT125" i="4"/>
  <c r="AS125" i="4"/>
  <c r="AR125" i="4"/>
  <c r="AQ125" i="4"/>
  <c r="U125" i="4"/>
  <c r="S125" i="4"/>
  <c r="R125" i="4"/>
  <c r="T125" i="4" s="1"/>
  <c r="Q125" i="4"/>
  <c r="P125" i="4"/>
  <c r="E125" i="4"/>
  <c r="BH124" i="4"/>
  <c r="AZ124" i="4"/>
  <c r="AY124" i="4"/>
  <c r="AX124" i="4"/>
  <c r="AW124" i="4"/>
  <c r="AV124" i="4"/>
  <c r="AU124" i="4"/>
  <c r="AT124" i="4"/>
  <c r="AS124" i="4"/>
  <c r="AR124" i="4"/>
  <c r="AQ124" i="4"/>
  <c r="S124" i="4"/>
  <c r="U124" i="4" s="1"/>
  <c r="R124" i="4"/>
  <c r="T124" i="4" s="1"/>
  <c r="Q124" i="4"/>
  <c r="P124" i="4"/>
  <c r="E124" i="4"/>
  <c r="BD123" i="4"/>
  <c r="AZ123" i="4"/>
  <c r="AY123" i="4"/>
  <c r="AX123" i="4"/>
  <c r="AW123" i="4"/>
  <c r="AV123" i="4"/>
  <c r="AU123" i="4"/>
  <c r="AT123" i="4"/>
  <c r="AS123" i="4"/>
  <c r="AR123" i="4"/>
  <c r="AQ123" i="4"/>
  <c r="AM123" i="4"/>
  <c r="U123" i="4"/>
  <c r="S123" i="4"/>
  <c r="R123" i="4"/>
  <c r="T123" i="4" s="1"/>
  <c r="Q123" i="4"/>
  <c r="P123" i="4"/>
  <c r="E123" i="4"/>
  <c r="D123" i="4"/>
  <c r="D124" i="4" s="1"/>
  <c r="D125" i="4" s="1"/>
  <c r="BH122" i="4"/>
  <c r="AZ122" i="4"/>
  <c r="AY122" i="4"/>
  <c r="AX122" i="4"/>
  <c r="AW122" i="4"/>
  <c r="AV122" i="4"/>
  <c r="AU122" i="4"/>
  <c r="AT122" i="4"/>
  <c r="AS122" i="4"/>
  <c r="AR122" i="4"/>
  <c r="AQ122" i="4"/>
  <c r="S122" i="4"/>
  <c r="R122" i="4"/>
  <c r="T122" i="4" s="1"/>
  <c r="Q122" i="4"/>
  <c r="P122" i="4"/>
  <c r="E122" i="4"/>
  <c r="AZ121" i="4"/>
  <c r="AY121" i="4"/>
  <c r="AX121" i="4"/>
  <c r="AW121" i="4"/>
  <c r="AV121" i="4"/>
  <c r="AU121" i="4"/>
  <c r="AT121" i="4"/>
  <c r="AS121" i="4"/>
  <c r="AR121" i="4"/>
  <c r="AQ121" i="4"/>
  <c r="AM121" i="4"/>
  <c r="U121" i="4"/>
  <c r="AO121" i="4" s="1"/>
  <c r="S121" i="4"/>
  <c r="R121" i="4"/>
  <c r="T121" i="4" s="1"/>
  <c r="Q121" i="4"/>
  <c r="P121" i="4"/>
  <c r="E121" i="4"/>
  <c r="BA120" i="4"/>
  <c r="AZ120" i="4"/>
  <c r="AY120" i="4"/>
  <c r="AX120" i="4"/>
  <c r="AW120" i="4"/>
  <c r="AV120" i="4"/>
  <c r="AU120" i="4"/>
  <c r="AT120" i="4"/>
  <c r="AS120" i="4"/>
  <c r="AR120" i="4"/>
  <c r="AQ120" i="4"/>
  <c r="S120" i="4"/>
  <c r="U120" i="4" s="1"/>
  <c r="R120" i="4"/>
  <c r="T120" i="4" s="1"/>
  <c r="Q120" i="4"/>
  <c r="P120" i="4"/>
  <c r="E120" i="4"/>
  <c r="AZ119" i="4"/>
  <c r="AY119" i="4"/>
  <c r="AX119" i="4"/>
  <c r="AW119" i="4"/>
  <c r="AV119" i="4"/>
  <c r="AU119" i="4"/>
  <c r="AT119" i="4"/>
  <c r="AS119" i="4"/>
  <c r="AR119" i="4"/>
  <c r="AQ119" i="4"/>
  <c r="U119" i="4"/>
  <c r="AO119" i="4" s="1"/>
  <c r="S119" i="4"/>
  <c r="R119" i="4"/>
  <c r="T119" i="4" s="1"/>
  <c r="Q119" i="4"/>
  <c r="P119" i="4"/>
  <c r="E119" i="4"/>
  <c r="AZ118" i="4"/>
  <c r="AY118" i="4"/>
  <c r="AX118" i="4"/>
  <c r="AW118" i="4"/>
  <c r="AV118" i="4"/>
  <c r="AU118" i="4"/>
  <c r="AT118" i="4"/>
  <c r="AS118" i="4"/>
  <c r="AR118" i="4"/>
  <c r="AQ118" i="4"/>
  <c r="S118" i="4"/>
  <c r="R118" i="4"/>
  <c r="T118" i="4" s="1"/>
  <c r="Q118" i="4"/>
  <c r="K24" i="4" s="1"/>
  <c r="P118" i="4"/>
  <c r="E118" i="4"/>
  <c r="AZ117" i="4"/>
  <c r="AY117" i="4"/>
  <c r="AX117" i="4"/>
  <c r="AW117" i="4"/>
  <c r="AV117" i="4"/>
  <c r="AU117" i="4"/>
  <c r="AT117" i="4"/>
  <c r="AS117" i="4"/>
  <c r="AR117" i="4"/>
  <c r="AQ117" i="4"/>
  <c r="U117" i="4"/>
  <c r="S117" i="4"/>
  <c r="R117" i="4"/>
  <c r="T117" i="4" s="1"/>
  <c r="Q117" i="4"/>
  <c r="P117" i="4"/>
  <c r="E117" i="4"/>
  <c r="D117" i="4"/>
  <c r="D118" i="4" s="1"/>
  <c r="D119" i="4" s="1"/>
  <c r="D120" i="4" s="1"/>
  <c r="D121" i="4" s="1"/>
  <c r="D122" i="4" s="1"/>
  <c r="BA116" i="4"/>
  <c r="AZ116" i="4"/>
  <c r="AY116" i="4"/>
  <c r="AX116" i="4"/>
  <c r="AW116" i="4"/>
  <c r="AV116" i="4"/>
  <c r="AU116" i="4"/>
  <c r="AT116" i="4"/>
  <c r="AS116" i="4"/>
  <c r="AR116" i="4"/>
  <c r="AQ116" i="4"/>
  <c r="S116" i="4"/>
  <c r="R116" i="4"/>
  <c r="T116" i="4" s="1"/>
  <c r="Q116" i="4"/>
  <c r="P116" i="4"/>
  <c r="E116" i="4"/>
  <c r="D116" i="4"/>
  <c r="U115" i="4"/>
  <c r="T115" i="4"/>
  <c r="AZ114" i="4"/>
  <c r="AY114" i="4"/>
  <c r="AX114" i="4"/>
  <c r="AW114" i="4"/>
  <c r="AV114" i="4"/>
  <c r="AU114" i="4"/>
  <c r="AT114" i="4"/>
  <c r="AS114" i="4"/>
  <c r="AR114" i="4"/>
  <c r="AQ114" i="4"/>
  <c r="S114" i="4"/>
  <c r="U114" i="4" s="1"/>
  <c r="BH155" i="4" s="1"/>
  <c r="R114" i="4"/>
  <c r="T114" i="4" s="1"/>
  <c r="Q114" i="4"/>
  <c r="P114" i="4"/>
  <c r="E114" i="4"/>
  <c r="BC113" i="4"/>
  <c r="AZ113" i="4"/>
  <c r="AY113" i="4"/>
  <c r="AX113" i="4"/>
  <c r="AW113" i="4"/>
  <c r="AV113" i="4"/>
  <c r="AU113" i="4"/>
  <c r="AT113" i="4"/>
  <c r="AS113" i="4"/>
  <c r="AR113" i="4"/>
  <c r="AQ113" i="4"/>
  <c r="U113" i="4"/>
  <c r="T113" i="4"/>
  <c r="BD113" i="4" s="1"/>
  <c r="S113" i="4"/>
  <c r="R113" i="4"/>
  <c r="Q113" i="4"/>
  <c r="P113" i="4"/>
  <c r="E113" i="4"/>
  <c r="AZ112" i="4"/>
  <c r="AY112" i="4"/>
  <c r="AX112" i="4"/>
  <c r="AW112" i="4"/>
  <c r="AV112" i="4"/>
  <c r="AU112" i="4"/>
  <c r="AT112" i="4"/>
  <c r="AS112" i="4"/>
  <c r="AR112" i="4"/>
  <c r="AQ112" i="4"/>
  <c r="S112" i="4"/>
  <c r="U112" i="4" s="1"/>
  <c r="R112" i="4"/>
  <c r="T112" i="4" s="1"/>
  <c r="Q112" i="4"/>
  <c r="P112" i="4"/>
  <c r="V21" i="4" s="1"/>
  <c r="AL21" i="4" s="1"/>
  <c r="E112" i="4"/>
  <c r="AZ111" i="4"/>
  <c r="AY111" i="4"/>
  <c r="AX111" i="4"/>
  <c r="AW111" i="4"/>
  <c r="AV111" i="4"/>
  <c r="AU111" i="4"/>
  <c r="AT111" i="4"/>
  <c r="AS111" i="4"/>
  <c r="AR111" i="4"/>
  <c r="AQ111" i="4"/>
  <c r="U111" i="4"/>
  <c r="T111" i="4"/>
  <c r="S111" i="4"/>
  <c r="R111" i="4"/>
  <c r="Q111" i="4"/>
  <c r="P111" i="4"/>
  <c r="E111" i="4"/>
  <c r="AZ110" i="4"/>
  <c r="AY110" i="4"/>
  <c r="AX110" i="4"/>
  <c r="AW110" i="4"/>
  <c r="AV110" i="4"/>
  <c r="AU110" i="4"/>
  <c r="AT110" i="4"/>
  <c r="AS110" i="4"/>
  <c r="AR110" i="4"/>
  <c r="AQ110" i="4"/>
  <c r="S110" i="4"/>
  <c r="U110" i="4" s="1"/>
  <c r="R110" i="4"/>
  <c r="T110" i="4" s="1"/>
  <c r="Q110" i="4"/>
  <c r="P110" i="4"/>
  <c r="E110" i="4"/>
  <c r="BC109" i="4"/>
  <c r="AZ109" i="4"/>
  <c r="AY109" i="4"/>
  <c r="AX109" i="4"/>
  <c r="AW109" i="4"/>
  <c r="AV109" i="4"/>
  <c r="AU109" i="4"/>
  <c r="AT109" i="4"/>
  <c r="AS109" i="4"/>
  <c r="AR109" i="4"/>
  <c r="AQ109" i="4"/>
  <c r="U109" i="4"/>
  <c r="T109" i="4"/>
  <c r="BD109" i="4" s="1"/>
  <c r="S109" i="4"/>
  <c r="R109" i="4"/>
  <c r="Q109" i="4"/>
  <c r="P109" i="4"/>
  <c r="E109" i="4"/>
  <c r="AZ108" i="4"/>
  <c r="AY108" i="4"/>
  <c r="AX108" i="4"/>
  <c r="AW108" i="4"/>
  <c r="AV108" i="4"/>
  <c r="AU108" i="4"/>
  <c r="AT108" i="4"/>
  <c r="AS108" i="4"/>
  <c r="AR108" i="4"/>
  <c r="AQ108" i="4"/>
  <c r="S108" i="4"/>
  <c r="U108" i="4" s="1"/>
  <c r="R108" i="4"/>
  <c r="T108" i="4" s="1"/>
  <c r="Q108" i="4"/>
  <c r="M21" i="4" s="1"/>
  <c r="P108" i="4"/>
  <c r="E108" i="4"/>
  <c r="AZ107" i="4"/>
  <c r="AY107" i="4"/>
  <c r="AX107" i="4"/>
  <c r="AW107" i="4"/>
  <c r="AV107" i="4"/>
  <c r="AU107" i="4"/>
  <c r="AT107" i="4"/>
  <c r="AS107" i="4"/>
  <c r="AR107" i="4"/>
  <c r="AQ107" i="4"/>
  <c r="S107" i="4"/>
  <c r="R107" i="4"/>
  <c r="U107" i="4" s="1"/>
  <c r="Q107" i="4"/>
  <c r="P107" i="4"/>
  <c r="E107" i="4"/>
  <c r="D107" i="4"/>
  <c r="D108" i="4" s="1"/>
  <c r="D109" i="4" s="1"/>
  <c r="D110" i="4" s="1"/>
  <c r="D111" i="4" s="1"/>
  <c r="D112" i="4" s="1"/>
  <c r="D113" i="4" s="1"/>
  <c r="D114" i="4" s="1"/>
  <c r="BA106" i="4"/>
  <c r="AZ106" i="4"/>
  <c r="AY106" i="4"/>
  <c r="AX106" i="4"/>
  <c r="AW106" i="4"/>
  <c r="AV106" i="4"/>
  <c r="AU106" i="4"/>
  <c r="AT106" i="4"/>
  <c r="AS106" i="4"/>
  <c r="AR106" i="4"/>
  <c r="AQ106" i="4"/>
  <c r="AM106" i="4"/>
  <c r="S106" i="4"/>
  <c r="U106" i="4" s="1"/>
  <c r="AO106" i="4" s="1"/>
  <c r="R106" i="4"/>
  <c r="T106" i="4" s="1"/>
  <c r="Q106" i="4"/>
  <c r="P106" i="4"/>
  <c r="E106" i="4"/>
  <c r="D106" i="4"/>
  <c r="BD105" i="4"/>
  <c r="AZ105" i="4"/>
  <c r="AY105" i="4"/>
  <c r="AX105" i="4"/>
  <c r="AW105" i="4"/>
  <c r="AV105" i="4"/>
  <c r="AU105" i="4"/>
  <c r="AT105" i="4"/>
  <c r="AS105" i="4"/>
  <c r="AR105" i="4"/>
  <c r="AQ105" i="4"/>
  <c r="U105" i="4"/>
  <c r="T105" i="4"/>
  <c r="S105" i="4"/>
  <c r="R105" i="4"/>
  <c r="Q105" i="4"/>
  <c r="P105" i="4"/>
  <c r="E105" i="4"/>
  <c r="D105" i="4"/>
  <c r="U104" i="4"/>
  <c r="BF115" i="4" s="1"/>
  <c r="T104" i="4"/>
  <c r="BH103" i="4"/>
  <c r="BG103" i="4"/>
  <c r="BF103" i="4"/>
  <c r="BE103" i="4"/>
  <c r="BB103" i="4"/>
  <c r="AZ103" i="4"/>
  <c r="AY103" i="4"/>
  <c r="AX103" i="4"/>
  <c r="AW103" i="4"/>
  <c r="AV103" i="4"/>
  <c r="AU103" i="4"/>
  <c r="AT103" i="4"/>
  <c r="AS103" i="4"/>
  <c r="AR103" i="4"/>
  <c r="AQ103" i="4"/>
  <c r="S103" i="4"/>
  <c r="R103" i="4"/>
  <c r="T103" i="4" s="1"/>
  <c r="BC103" i="4" s="1"/>
  <c r="Q103" i="4"/>
  <c r="P103" i="4"/>
  <c r="E103" i="4"/>
  <c r="BH102" i="4"/>
  <c r="BG102" i="4"/>
  <c r="BF102" i="4"/>
  <c r="BE102" i="4"/>
  <c r="AZ102" i="4"/>
  <c r="AY102" i="4"/>
  <c r="AX102" i="4"/>
  <c r="AW102" i="4"/>
  <c r="AV102" i="4"/>
  <c r="AU102" i="4"/>
  <c r="AT102" i="4"/>
  <c r="AS102" i="4"/>
  <c r="AR102" i="4"/>
  <c r="AQ102" i="4"/>
  <c r="S102" i="4"/>
  <c r="U102" i="4" s="1"/>
  <c r="R102" i="4"/>
  <c r="T102" i="4" s="1"/>
  <c r="Q102" i="4"/>
  <c r="P102" i="4"/>
  <c r="E102" i="4"/>
  <c r="BA101" i="4"/>
  <c r="AZ101" i="4"/>
  <c r="AY101" i="4"/>
  <c r="AX101" i="4"/>
  <c r="AW101" i="4"/>
  <c r="AV101" i="4"/>
  <c r="AU101" i="4"/>
  <c r="AT101" i="4"/>
  <c r="AS101" i="4"/>
  <c r="AR101" i="4"/>
  <c r="AQ101" i="4"/>
  <c r="S101" i="4"/>
  <c r="U101" i="4" s="1"/>
  <c r="R101" i="4"/>
  <c r="T101" i="4" s="1"/>
  <c r="BC101" i="4" s="1"/>
  <c r="Q101" i="4"/>
  <c r="P101" i="4"/>
  <c r="E101" i="4"/>
  <c r="BH100" i="4"/>
  <c r="BG100" i="4"/>
  <c r="BF100" i="4"/>
  <c r="BE100" i="4"/>
  <c r="AZ100" i="4"/>
  <c r="AY100" i="4"/>
  <c r="AX100" i="4"/>
  <c r="AW100" i="4"/>
  <c r="AV100" i="4"/>
  <c r="AU100" i="4"/>
  <c r="AT100" i="4"/>
  <c r="AS100" i="4"/>
  <c r="AR100" i="4"/>
  <c r="AQ100" i="4"/>
  <c r="AM100" i="4"/>
  <c r="S100" i="4"/>
  <c r="U100" i="4" s="1"/>
  <c r="R100" i="4"/>
  <c r="T100" i="4" s="1"/>
  <c r="Q100" i="4"/>
  <c r="P100" i="4"/>
  <c r="E100" i="4"/>
  <c r="BH99" i="4"/>
  <c r="BG99" i="4"/>
  <c r="BF99" i="4"/>
  <c r="BE99" i="4"/>
  <c r="AZ99" i="4"/>
  <c r="AY99" i="4"/>
  <c r="AX99" i="4"/>
  <c r="AW99" i="4"/>
  <c r="AV99" i="4"/>
  <c r="AU99" i="4"/>
  <c r="AT99" i="4"/>
  <c r="AS99" i="4"/>
  <c r="AR99" i="4"/>
  <c r="AQ99" i="4"/>
  <c r="S99" i="4"/>
  <c r="U99" i="4" s="1"/>
  <c r="R99" i="4"/>
  <c r="Q99" i="4"/>
  <c r="P99" i="4"/>
  <c r="E99" i="4"/>
  <c r="AZ98" i="4"/>
  <c r="AY98" i="4"/>
  <c r="AX98" i="4"/>
  <c r="AW98" i="4"/>
  <c r="AV98" i="4"/>
  <c r="AU98" i="4"/>
  <c r="AT98" i="4"/>
  <c r="AS98" i="4"/>
  <c r="AR98" i="4"/>
  <c r="AQ98" i="4"/>
  <c r="S98" i="4"/>
  <c r="U98" i="4" s="1"/>
  <c r="R98" i="4"/>
  <c r="T98" i="4" s="1"/>
  <c r="Q98" i="4"/>
  <c r="P98" i="4"/>
  <c r="E98" i="4"/>
  <c r="AZ97" i="4"/>
  <c r="AY97" i="4"/>
  <c r="AX97" i="4"/>
  <c r="AW97" i="4"/>
  <c r="AV97" i="4"/>
  <c r="AU97" i="4"/>
  <c r="AT97" i="4"/>
  <c r="AS97" i="4"/>
  <c r="AR97" i="4"/>
  <c r="AQ97" i="4"/>
  <c r="S97" i="4"/>
  <c r="U97" i="4" s="1"/>
  <c r="R97" i="4"/>
  <c r="Q97" i="4"/>
  <c r="P97" i="4"/>
  <c r="E97" i="4"/>
  <c r="AZ96" i="4"/>
  <c r="AY96" i="4"/>
  <c r="AX96" i="4"/>
  <c r="AW96" i="4"/>
  <c r="AV96" i="4"/>
  <c r="AU96" i="4"/>
  <c r="AT96" i="4"/>
  <c r="AS96" i="4"/>
  <c r="AR96" i="4"/>
  <c r="AQ96" i="4"/>
  <c r="S96" i="4"/>
  <c r="U96" i="4" s="1"/>
  <c r="R96" i="4"/>
  <c r="T96" i="4" s="1"/>
  <c r="Q96" i="4"/>
  <c r="P96" i="4"/>
  <c r="E96" i="4"/>
  <c r="AZ95" i="4"/>
  <c r="AY95" i="4"/>
  <c r="AX95" i="4"/>
  <c r="AW95" i="4"/>
  <c r="AV95" i="4"/>
  <c r="AU95" i="4"/>
  <c r="AT95" i="4"/>
  <c r="AS95" i="4"/>
  <c r="AR95" i="4"/>
  <c r="AQ95" i="4"/>
  <c r="S95" i="4"/>
  <c r="U95" i="4" s="1"/>
  <c r="R95" i="4"/>
  <c r="Q95" i="4"/>
  <c r="P95" i="4"/>
  <c r="E95" i="4"/>
  <c r="AZ94" i="4"/>
  <c r="AY94" i="4"/>
  <c r="AX94" i="4"/>
  <c r="AW94" i="4"/>
  <c r="AV94" i="4"/>
  <c r="AU94" i="4"/>
  <c r="AT94" i="4"/>
  <c r="AS94" i="4"/>
  <c r="AR94" i="4"/>
  <c r="AQ94" i="4"/>
  <c r="S94" i="4"/>
  <c r="U94" i="4" s="1"/>
  <c r="AO94" i="4" s="1"/>
  <c r="R94" i="4"/>
  <c r="T94" i="4" s="1"/>
  <c r="Q94" i="4"/>
  <c r="P94" i="4"/>
  <c r="E94" i="4"/>
  <c r="D94" i="4"/>
  <c r="D95" i="4" s="1"/>
  <c r="D96" i="4" s="1"/>
  <c r="D97" i="4" s="1"/>
  <c r="D98" i="4" s="1"/>
  <c r="D99" i="4" s="1"/>
  <c r="D100" i="4" s="1"/>
  <c r="D101" i="4" s="1"/>
  <c r="D102" i="4" s="1"/>
  <c r="D103" i="4" s="1"/>
  <c r="U93" i="4"/>
  <c r="T93" i="4"/>
  <c r="BG92" i="4"/>
  <c r="BF92" i="4"/>
  <c r="BE92" i="4"/>
  <c r="AZ92" i="4"/>
  <c r="AY92" i="4"/>
  <c r="AX92" i="4"/>
  <c r="AW92" i="4"/>
  <c r="AV92" i="4"/>
  <c r="AU92" i="4"/>
  <c r="AT92" i="4"/>
  <c r="AS92" i="4"/>
  <c r="AR92" i="4"/>
  <c r="AQ92" i="4"/>
  <c r="AM92" i="4"/>
  <c r="U92" i="4"/>
  <c r="T92" i="4"/>
  <c r="BC92" i="4" s="1"/>
  <c r="S92" i="4"/>
  <c r="R92" i="4"/>
  <c r="Q92" i="4"/>
  <c r="P92" i="4"/>
  <c r="E92" i="4"/>
  <c r="BH91" i="4"/>
  <c r="AZ91" i="4"/>
  <c r="AY91" i="4"/>
  <c r="AX91" i="4"/>
  <c r="AW91" i="4"/>
  <c r="AV91" i="4"/>
  <c r="AU91" i="4"/>
  <c r="AT91" i="4"/>
  <c r="AS91" i="4"/>
  <c r="AR91" i="4"/>
  <c r="AQ91" i="4"/>
  <c r="S91" i="4"/>
  <c r="R91" i="4"/>
  <c r="T91" i="4" s="1"/>
  <c r="X17" i="4" s="1"/>
  <c r="Q91" i="4"/>
  <c r="P91" i="4"/>
  <c r="E91" i="4"/>
  <c r="BC90" i="4"/>
  <c r="AZ90" i="4"/>
  <c r="AY90" i="4"/>
  <c r="AX90" i="4"/>
  <c r="AW90" i="4"/>
  <c r="AV90" i="4"/>
  <c r="AU90" i="4"/>
  <c r="AT90" i="4"/>
  <c r="AS90" i="4"/>
  <c r="AR90" i="4"/>
  <c r="AQ90" i="4"/>
  <c r="U90" i="4"/>
  <c r="T90" i="4"/>
  <c r="S90" i="4"/>
  <c r="R90" i="4"/>
  <c r="Q90" i="4"/>
  <c r="P90" i="4"/>
  <c r="E90" i="4"/>
  <c r="BH89" i="4"/>
  <c r="BG89" i="4"/>
  <c r="BF89" i="4"/>
  <c r="BE89" i="4"/>
  <c r="AZ89" i="4"/>
  <c r="AY89" i="4"/>
  <c r="AX89" i="4"/>
  <c r="AW89" i="4"/>
  <c r="AV89" i="4"/>
  <c r="AU89" i="4"/>
  <c r="AT89" i="4"/>
  <c r="AS89" i="4"/>
  <c r="AR89" i="4"/>
  <c r="AQ89" i="4"/>
  <c r="T89" i="4"/>
  <c r="S89" i="4"/>
  <c r="U89" i="4" s="1"/>
  <c r="R89" i="4"/>
  <c r="Q89" i="4"/>
  <c r="P89" i="4"/>
  <c r="E89" i="4"/>
  <c r="BH88" i="4"/>
  <c r="BG88" i="4"/>
  <c r="BF88" i="4"/>
  <c r="BE88" i="4"/>
  <c r="AZ88" i="4"/>
  <c r="AY88" i="4"/>
  <c r="AX88" i="4"/>
  <c r="AW88" i="4"/>
  <c r="AV88" i="4"/>
  <c r="AU88" i="4"/>
  <c r="AT88" i="4"/>
  <c r="AS88" i="4"/>
  <c r="AR88" i="4"/>
  <c r="AQ88" i="4"/>
  <c r="U88" i="4"/>
  <c r="T88" i="4"/>
  <c r="S88" i="4"/>
  <c r="R88" i="4"/>
  <c r="Q88" i="4"/>
  <c r="P88" i="4"/>
  <c r="E88" i="4"/>
  <c r="BH87" i="4"/>
  <c r="BG87" i="4"/>
  <c r="AZ87" i="4"/>
  <c r="AY87" i="4"/>
  <c r="AX87" i="4"/>
  <c r="AW87" i="4"/>
  <c r="AV87" i="4"/>
  <c r="AU87" i="4"/>
  <c r="AT87" i="4"/>
  <c r="AS87" i="4"/>
  <c r="AR87" i="4"/>
  <c r="AQ87" i="4"/>
  <c r="S87" i="4"/>
  <c r="R87" i="4"/>
  <c r="Q87" i="4"/>
  <c r="Q15" i="4" s="1"/>
  <c r="P87" i="4"/>
  <c r="E87" i="4"/>
  <c r="AZ86" i="4"/>
  <c r="AY86" i="4"/>
  <c r="AX86" i="4"/>
  <c r="AW86" i="4"/>
  <c r="AV86" i="4"/>
  <c r="AU86" i="4"/>
  <c r="AT86" i="4"/>
  <c r="AS86" i="4"/>
  <c r="R86" i="4" s="1"/>
  <c r="L16" i="4" s="1"/>
  <c r="AR86" i="4"/>
  <c r="S86" i="4" s="1"/>
  <c r="M16" i="4" s="1"/>
  <c r="AQ86" i="4"/>
  <c r="Q86" i="4"/>
  <c r="M15" i="4" s="1"/>
  <c r="P86" i="4"/>
  <c r="L15" i="4" s="1"/>
  <c r="E86" i="4"/>
  <c r="AZ85" i="4"/>
  <c r="AY85" i="4"/>
  <c r="AX85" i="4"/>
  <c r="AW85" i="4"/>
  <c r="AV85" i="4"/>
  <c r="AU85" i="4"/>
  <c r="AT85" i="4"/>
  <c r="AS85" i="4"/>
  <c r="AR85" i="4"/>
  <c r="AQ85" i="4"/>
  <c r="Q85" i="4"/>
  <c r="K15" i="4" s="1"/>
  <c r="P85" i="4"/>
  <c r="E85" i="4"/>
  <c r="AZ84" i="4"/>
  <c r="AY84" i="4"/>
  <c r="AX84" i="4"/>
  <c r="AW84" i="4"/>
  <c r="AV84" i="4"/>
  <c r="AU84" i="4"/>
  <c r="AT84" i="4"/>
  <c r="AS84" i="4"/>
  <c r="AR84" i="4"/>
  <c r="AQ84" i="4"/>
  <c r="S84" i="4"/>
  <c r="R84" i="4"/>
  <c r="Q84" i="4"/>
  <c r="I15" i="4" s="1"/>
  <c r="P84" i="4"/>
  <c r="H15" i="4" s="1"/>
  <c r="E84" i="4"/>
  <c r="AZ83" i="4"/>
  <c r="AY83" i="4"/>
  <c r="AX83" i="4"/>
  <c r="AW83" i="4"/>
  <c r="AV83" i="4"/>
  <c r="AU83" i="4"/>
  <c r="AT83" i="4"/>
  <c r="AS83" i="4"/>
  <c r="AR83" i="4"/>
  <c r="AQ83" i="4"/>
  <c r="Q83" i="4"/>
  <c r="G15" i="4" s="1"/>
  <c r="P83" i="4"/>
  <c r="F15" i="4" s="1"/>
  <c r="E83" i="4"/>
  <c r="D83" i="4"/>
  <c r="D84" i="4" s="1"/>
  <c r="D85" i="4" s="1"/>
  <c r="D86" i="4" s="1"/>
  <c r="D87" i="4" s="1"/>
  <c r="D88" i="4" s="1"/>
  <c r="D89" i="4" s="1"/>
  <c r="D90" i="4" s="1"/>
  <c r="D91" i="4" s="1"/>
  <c r="D92" i="4" s="1"/>
  <c r="U82" i="4"/>
  <c r="T82" i="4"/>
  <c r="BH81" i="4"/>
  <c r="BG81" i="4"/>
  <c r="BF81" i="4"/>
  <c r="AZ81" i="4"/>
  <c r="AY81" i="4"/>
  <c r="AX81" i="4"/>
  <c r="AW81" i="4"/>
  <c r="AV81" i="4"/>
  <c r="AU81" i="4"/>
  <c r="AT81" i="4"/>
  <c r="AS81" i="4"/>
  <c r="AR81" i="4"/>
  <c r="AQ81" i="4"/>
  <c r="S81" i="4"/>
  <c r="R81" i="4"/>
  <c r="Q81" i="4"/>
  <c r="P81" i="4"/>
  <c r="E81" i="4"/>
  <c r="BH80" i="4"/>
  <c r="BG80" i="4"/>
  <c r="BF80" i="4"/>
  <c r="BE80" i="4"/>
  <c r="AZ80" i="4"/>
  <c r="AY80" i="4"/>
  <c r="AX80" i="4"/>
  <c r="AW80" i="4"/>
  <c r="AV80" i="4"/>
  <c r="AU80" i="4"/>
  <c r="AT80" i="4"/>
  <c r="AS80" i="4"/>
  <c r="AR80" i="4"/>
  <c r="AQ80" i="4"/>
  <c r="S80" i="4"/>
  <c r="R80" i="4"/>
  <c r="X13" i="4" s="1"/>
  <c r="Q80" i="4"/>
  <c r="P80" i="4"/>
  <c r="E80" i="4"/>
  <c r="BG79" i="4"/>
  <c r="BF79" i="4"/>
  <c r="AZ79" i="4"/>
  <c r="AY79" i="4"/>
  <c r="AX79" i="4"/>
  <c r="AW79" i="4"/>
  <c r="AV79" i="4"/>
  <c r="AU79" i="4"/>
  <c r="AT79" i="4"/>
  <c r="AS79" i="4"/>
  <c r="AR79" i="4"/>
  <c r="AQ79" i="4"/>
  <c r="S79" i="4"/>
  <c r="U79" i="4" s="1"/>
  <c r="W14" i="4" s="1"/>
  <c r="R79" i="4"/>
  <c r="Q79" i="4"/>
  <c r="P79" i="4"/>
  <c r="E79" i="4"/>
  <c r="BG78" i="4"/>
  <c r="BF78" i="4"/>
  <c r="BE78" i="4"/>
  <c r="AZ78" i="4"/>
  <c r="AY78" i="4"/>
  <c r="AX78" i="4"/>
  <c r="AW78" i="4"/>
  <c r="AV78" i="4"/>
  <c r="AU78" i="4"/>
  <c r="AT78" i="4"/>
  <c r="AS78" i="4"/>
  <c r="AR78" i="4"/>
  <c r="AQ78" i="4"/>
  <c r="S78" i="4"/>
  <c r="R78" i="4"/>
  <c r="Q78" i="4"/>
  <c r="P78" i="4"/>
  <c r="E78" i="4"/>
  <c r="BH77" i="4"/>
  <c r="BG77" i="4"/>
  <c r="BF77" i="4"/>
  <c r="AZ77" i="4"/>
  <c r="AY77" i="4"/>
  <c r="AX77" i="4"/>
  <c r="AW77" i="4"/>
  <c r="AV77" i="4"/>
  <c r="AU77" i="4"/>
  <c r="AT77" i="4"/>
  <c r="AS77" i="4"/>
  <c r="AR77" i="4"/>
  <c r="AQ77" i="4"/>
  <c r="S77" i="4"/>
  <c r="R77" i="4"/>
  <c r="Q77" i="4"/>
  <c r="S12" i="4" s="1"/>
  <c r="P77" i="4"/>
  <c r="R12" i="4" s="1"/>
  <c r="E77" i="4"/>
  <c r="AZ76" i="4"/>
  <c r="AY76" i="4"/>
  <c r="AX76" i="4"/>
  <c r="AW76" i="4"/>
  <c r="AV76" i="4"/>
  <c r="AU76" i="4"/>
  <c r="AT76" i="4"/>
  <c r="AS76" i="4"/>
  <c r="AR76" i="4"/>
  <c r="AQ76" i="4"/>
  <c r="S76" i="4"/>
  <c r="U76" i="4" s="1"/>
  <c r="Q14" i="4" s="1"/>
  <c r="R76" i="4"/>
  <c r="P13" i="4" s="1"/>
  <c r="BB12" i="4" s="1"/>
  <c r="Q76" i="4"/>
  <c r="P76" i="4"/>
  <c r="E76" i="4"/>
  <c r="AZ75" i="4"/>
  <c r="AY75" i="4"/>
  <c r="AX75" i="4"/>
  <c r="AW75" i="4"/>
  <c r="AV75" i="4"/>
  <c r="AU75" i="4"/>
  <c r="AT75" i="4"/>
  <c r="AS75" i="4"/>
  <c r="AR75" i="4"/>
  <c r="AQ75" i="4"/>
  <c r="Q75" i="4"/>
  <c r="O12" i="4" s="1"/>
  <c r="P75" i="4"/>
  <c r="N12" i="4" s="1"/>
  <c r="E75" i="4"/>
  <c r="AZ74" i="4"/>
  <c r="AY74" i="4"/>
  <c r="AX74" i="4"/>
  <c r="AW74" i="4"/>
  <c r="AV74" i="4"/>
  <c r="AU74" i="4"/>
  <c r="AT74" i="4"/>
  <c r="AS74" i="4"/>
  <c r="AR74" i="4"/>
  <c r="AQ74" i="4"/>
  <c r="Q74" i="4"/>
  <c r="K12" i="4" s="1"/>
  <c r="P74" i="4"/>
  <c r="J12" i="4" s="1"/>
  <c r="E74" i="4"/>
  <c r="AZ73" i="4"/>
  <c r="AY73" i="4"/>
  <c r="AX73" i="4"/>
  <c r="AW73" i="4"/>
  <c r="AV73" i="4"/>
  <c r="AU73" i="4"/>
  <c r="AT73" i="4"/>
  <c r="AS73" i="4"/>
  <c r="AR73" i="4"/>
  <c r="AQ73" i="4"/>
  <c r="S73" i="4"/>
  <c r="U73" i="4" s="1"/>
  <c r="AM73" i="4" s="1"/>
  <c r="R73" i="4"/>
  <c r="Q73" i="4"/>
  <c r="P73" i="4"/>
  <c r="E73" i="4"/>
  <c r="BB72" i="4"/>
  <c r="AZ72" i="4"/>
  <c r="AY72" i="4"/>
  <c r="AX72" i="4"/>
  <c r="AW72" i="4"/>
  <c r="AV72" i="4"/>
  <c r="AU72" i="4"/>
  <c r="AT72" i="4"/>
  <c r="AS72" i="4"/>
  <c r="AR72" i="4"/>
  <c r="AQ72" i="4"/>
  <c r="T72" i="4"/>
  <c r="BA72" i="4" s="1"/>
  <c r="S72" i="4"/>
  <c r="U72" i="4" s="1"/>
  <c r="AO72" i="4" s="1"/>
  <c r="R72" i="4"/>
  <c r="Q72" i="4"/>
  <c r="G12" i="4" s="1"/>
  <c r="P72" i="4"/>
  <c r="F12" i="4" s="1"/>
  <c r="E72" i="4"/>
  <c r="D72" i="4"/>
  <c r="D73" i="4" s="1"/>
  <c r="D74" i="4" s="1"/>
  <c r="D75" i="4" s="1"/>
  <c r="D76" i="4" s="1"/>
  <c r="D77" i="4" s="1"/>
  <c r="D78" i="4" s="1"/>
  <c r="D79" i="4" s="1"/>
  <c r="D80" i="4" s="1"/>
  <c r="D81" i="4" s="1"/>
  <c r="U71" i="4"/>
  <c r="T71" i="4"/>
  <c r="BH70" i="4"/>
  <c r="BG70" i="4"/>
  <c r="BF70" i="4"/>
  <c r="BE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T70" i="4"/>
  <c r="BC70" i="4" s="1"/>
  <c r="S70" i="4"/>
  <c r="R70" i="4"/>
  <c r="Q70" i="4"/>
  <c r="P70" i="4"/>
  <c r="E70" i="4"/>
  <c r="BG69" i="4"/>
  <c r="BF69" i="4"/>
  <c r="BE69" i="4"/>
  <c r="AZ69" i="4"/>
  <c r="AY69" i="4"/>
  <c r="AX69" i="4"/>
  <c r="AW69" i="4"/>
  <c r="AV69" i="4"/>
  <c r="AU69" i="4"/>
  <c r="AT69" i="4"/>
  <c r="AS69" i="4"/>
  <c r="AR69" i="4"/>
  <c r="AQ69" i="4"/>
  <c r="AM69" i="4"/>
  <c r="S69" i="4"/>
  <c r="U69" i="4" s="1"/>
  <c r="R69" i="4"/>
  <c r="T69" i="4" s="1"/>
  <c r="BA69" i="4" s="1"/>
  <c r="Q69" i="4"/>
  <c r="P69" i="4"/>
  <c r="E69" i="4"/>
  <c r="BE68" i="4"/>
  <c r="AZ68" i="4"/>
  <c r="AY68" i="4"/>
  <c r="AX68" i="4"/>
  <c r="AW68" i="4"/>
  <c r="AV68" i="4"/>
  <c r="AU68" i="4"/>
  <c r="AT68" i="4"/>
  <c r="AS68" i="4"/>
  <c r="AR68" i="4"/>
  <c r="AQ68" i="4"/>
  <c r="S68" i="4"/>
  <c r="R68" i="4"/>
  <c r="Q68" i="4"/>
  <c r="P68" i="4"/>
  <c r="E68" i="4"/>
  <c r="BA67" i="4"/>
  <c r="AZ67" i="4"/>
  <c r="AY67" i="4"/>
  <c r="AX67" i="4"/>
  <c r="AW67" i="4"/>
  <c r="AV67" i="4"/>
  <c r="AU67" i="4"/>
  <c r="AT67" i="4"/>
  <c r="AS67" i="4"/>
  <c r="AR67" i="4"/>
  <c r="AQ67" i="4"/>
  <c r="S67" i="4"/>
  <c r="R67" i="4"/>
  <c r="T67" i="4" s="1"/>
  <c r="Q67" i="4"/>
  <c r="P67" i="4"/>
  <c r="E67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T66" i="4"/>
  <c r="BC66" i="4" s="1"/>
  <c r="S66" i="4"/>
  <c r="R66" i="4"/>
  <c r="Q66" i="4"/>
  <c r="P66" i="4"/>
  <c r="E66" i="4"/>
  <c r="BG65" i="4"/>
  <c r="BF65" i="4"/>
  <c r="AZ65" i="4"/>
  <c r="AY65" i="4"/>
  <c r="AX65" i="4"/>
  <c r="AW65" i="4"/>
  <c r="AV65" i="4"/>
  <c r="AU65" i="4"/>
  <c r="AT65" i="4"/>
  <c r="AS65" i="4"/>
  <c r="AR65" i="4"/>
  <c r="AQ65" i="4"/>
  <c r="AM65" i="4"/>
  <c r="S65" i="4"/>
  <c r="U65" i="4" s="1"/>
  <c r="R65" i="4"/>
  <c r="T65" i="4" s="1"/>
  <c r="BA65" i="4" s="1"/>
  <c r="Q65" i="4"/>
  <c r="P65" i="4"/>
  <c r="E65" i="4"/>
  <c r="AZ64" i="4"/>
  <c r="AY64" i="4"/>
  <c r="AX64" i="4"/>
  <c r="AW64" i="4"/>
  <c r="AV64" i="4"/>
  <c r="S64" i="4" s="1"/>
  <c r="O10" i="4" s="1"/>
  <c r="AU64" i="4"/>
  <c r="AT64" i="4"/>
  <c r="AS64" i="4"/>
  <c r="AR64" i="4"/>
  <c r="AQ64" i="4"/>
  <c r="Q64" i="4"/>
  <c r="P64" i="4"/>
  <c r="N9" i="4" s="1"/>
  <c r="E64" i="4"/>
  <c r="BA63" i="4"/>
  <c r="AZ63" i="4"/>
  <c r="AY63" i="4"/>
  <c r="AX63" i="4"/>
  <c r="AW63" i="4"/>
  <c r="AV63" i="4"/>
  <c r="AU63" i="4"/>
  <c r="AT63" i="4"/>
  <c r="AS63" i="4"/>
  <c r="AR63" i="4"/>
  <c r="AQ63" i="4"/>
  <c r="S63" i="4"/>
  <c r="R63" i="4"/>
  <c r="T63" i="4" s="1"/>
  <c r="Q63" i="4"/>
  <c r="P63" i="4"/>
  <c r="E63" i="4"/>
  <c r="AZ62" i="4"/>
  <c r="AY62" i="4"/>
  <c r="AX62" i="4"/>
  <c r="AW62" i="4"/>
  <c r="AV62" i="4"/>
  <c r="AU62" i="4"/>
  <c r="AT62" i="4"/>
  <c r="AS62" i="4"/>
  <c r="AR62" i="4"/>
  <c r="AQ62" i="4"/>
  <c r="Q62" i="4"/>
  <c r="I9" i="4" s="1"/>
  <c r="P62" i="4"/>
  <c r="E62" i="4"/>
  <c r="AZ61" i="4"/>
  <c r="AY61" i="4"/>
  <c r="AX61" i="4"/>
  <c r="AW61" i="4"/>
  <c r="AV61" i="4"/>
  <c r="AU61" i="4"/>
  <c r="AT61" i="4"/>
  <c r="AS61" i="4"/>
  <c r="AR61" i="4"/>
  <c r="AQ61" i="4"/>
  <c r="Q61" i="4"/>
  <c r="G9" i="4" s="1"/>
  <c r="P61" i="4"/>
  <c r="F9" i="4" s="1"/>
  <c r="E61" i="4"/>
  <c r="D61" i="4"/>
  <c r="D62" i="4" s="1"/>
  <c r="D63" i="4" s="1"/>
  <c r="D64" i="4" s="1"/>
  <c r="D65" i="4" s="1"/>
  <c r="D66" i="4" s="1"/>
  <c r="D67" i="4" s="1"/>
  <c r="D68" i="4" s="1"/>
  <c r="D69" i="4" s="1"/>
  <c r="D70" i="4" s="1"/>
  <c r="U60" i="4"/>
  <c r="T60" i="4"/>
  <c r="BH59" i="4"/>
  <c r="BG59" i="4"/>
  <c r="BF59" i="4"/>
  <c r="BE59" i="4"/>
  <c r="AZ59" i="4"/>
  <c r="AY59" i="4"/>
  <c r="AX59" i="4"/>
  <c r="AW59" i="4"/>
  <c r="AV59" i="4"/>
  <c r="AU59" i="4"/>
  <c r="AT59" i="4"/>
  <c r="AS59" i="4"/>
  <c r="AR59" i="4"/>
  <c r="AQ59" i="4"/>
  <c r="AM59" i="4"/>
  <c r="U59" i="4"/>
  <c r="S59" i="4"/>
  <c r="R59" i="4"/>
  <c r="Q59" i="4"/>
  <c r="P59" i="4"/>
  <c r="E59" i="4"/>
  <c r="BH58" i="4"/>
  <c r="BG58" i="4"/>
  <c r="BF58" i="4"/>
  <c r="BE58" i="4"/>
  <c r="AZ58" i="4"/>
  <c r="AY58" i="4"/>
  <c r="AX58" i="4"/>
  <c r="AW58" i="4"/>
  <c r="AV58" i="4"/>
  <c r="AU58" i="4"/>
  <c r="AT58" i="4"/>
  <c r="AS58" i="4"/>
  <c r="AR58" i="4"/>
  <c r="AQ58" i="4"/>
  <c r="S58" i="4"/>
  <c r="U58" i="4" s="1"/>
  <c r="Y8" i="4" s="1"/>
  <c r="R58" i="4"/>
  <c r="Q58" i="4"/>
  <c r="P58" i="4"/>
  <c r="E58" i="4"/>
  <c r="BC57" i="4"/>
  <c r="AZ57" i="4"/>
  <c r="AY57" i="4"/>
  <c r="AX57" i="4"/>
  <c r="AW57" i="4"/>
  <c r="AV57" i="4"/>
  <c r="AU57" i="4"/>
  <c r="AT57" i="4"/>
  <c r="AS57" i="4"/>
  <c r="AR57" i="4"/>
  <c r="AQ57" i="4"/>
  <c r="U57" i="4"/>
  <c r="W8" i="4" s="1"/>
  <c r="T57" i="4"/>
  <c r="BD57" i="4" s="1"/>
  <c r="S57" i="4"/>
  <c r="R57" i="4"/>
  <c r="Q57" i="4"/>
  <c r="P57" i="4"/>
  <c r="E57" i="4"/>
  <c r="BH56" i="4"/>
  <c r="BG56" i="4"/>
  <c r="BF56" i="4"/>
  <c r="BE56" i="4"/>
  <c r="AZ56" i="4"/>
  <c r="AY56" i="4"/>
  <c r="AX56" i="4"/>
  <c r="AW56" i="4"/>
  <c r="AV56" i="4"/>
  <c r="AU56" i="4"/>
  <c r="AT56" i="4"/>
  <c r="AS56" i="4"/>
  <c r="AR56" i="4"/>
  <c r="AQ56" i="4"/>
  <c r="S56" i="4"/>
  <c r="U56" i="4" s="1"/>
  <c r="R56" i="4"/>
  <c r="Q56" i="4"/>
  <c r="P56" i="4"/>
  <c r="E56" i="4"/>
  <c r="BH55" i="4"/>
  <c r="BG55" i="4"/>
  <c r="BF55" i="4"/>
  <c r="BE55" i="4"/>
  <c r="BC55" i="4"/>
  <c r="AZ55" i="4"/>
  <c r="AY55" i="4"/>
  <c r="AX55" i="4"/>
  <c r="AW55" i="4"/>
  <c r="AV55" i="4"/>
  <c r="AU55" i="4"/>
  <c r="AT55" i="4"/>
  <c r="AS55" i="4"/>
  <c r="AR55" i="4"/>
  <c r="AQ55" i="4"/>
  <c r="U55" i="4"/>
  <c r="BD55" i="4" s="1"/>
  <c r="T55" i="4"/>
  <c r="S55" i="4"/>
  <c r="R55" i="4"/>
  <c r="Q55" i="4"/>
  <c r="P55" i="4"/>
  <c r="E55" i="4"/>
  <c r="AZ54" i="4"/>
  <c r="AY54" i="4"/>
  <c r="AX54" i="4"/>
  <c r="AW54" i="4"/>
  <c r="AV54" i="4"/>
  <c r="AU54" i="4"/>
  <c r="AT54" i="4"/>
  <c r="AS54" i="4"/>
  <c r="AR54" i="4"/>
  <c r="AQ54" i="4"/>
  <c r="S54" i="4"/>
  <c r="U54" i="4" s="1"/>
  <c r="R54" i="4"/>
  <c r="Q54" i="4"/>
  <c r="Q6" i="4" s="1"/>
  <c r="P54" i="4"/>
  <c r="P6" i="4" s="1"/>
  <c r="E54" i="4"/>
  <c r="AZ53" i="4"/>
  <c r="AY53" i="4"/>
  <c r="AX53" i="4"/>
  <c r="AW53" i="4"/>
  <c r="AV53" i="4"/>
  <c r="AU53" i="4"/>
  <c r="AT53" i="4"/>
  <c r="AS53" i="4"/>
  <c r="AR53" i="4"/>
  <c r="AQ53" i="4"/>
  <c r="S53" i="4"/>
  <c r="O7" i="4" s="1"/>
  <c r="Q53" i="4"/>
  <c r="O6" i="4" s="1"/>
  <c r="P53" i="4"/>
  <c r="E53" i="4"/>
  <c r="BG52" i="4"/>
  <c r="AZ52" i="4"/>
  <c r="AY52" i="4"/>
  <c r="AX52" i="4"/>
  <c r="AW52" i="4"/>
  <c r="AV52" i="4"/>
  <c r="AU52" i="4"/>
  <c r="AT52" i="4"/>
  <c r="AS52" i="4"/>
  <c r="AR52" i="4"/>
  <c r="AQ52" i="4"/>
  <c r="S52" i="4"/>
  <c r="R52" i="4"/>
  <c r="L7" i="4" s="1"/>
  <c r="Q52" i="4"/>
  <c r="M6" i="4" s="1"/>
  <c r="P52" i="4"/>
  <c r="L6" i="4" s="1"/>
  <c r="E52" i="4"/>
  <c r="AZ51" i="4"/>
  <c r="AY51" i="4"/>
  <c r="AX51" i="4"/>
  <c r="AW51" i="4"/>
  <c r="AV51" i="4"/>
  <c r="AU51" i="4"/>
  <c r="AT51" i="4"/>
  <c r="AS51" i="4"/>
  <c r="AR51" i="4"/>
  <c r="AQ51" i="4"/>
  <c r="Q51" i="4"/>
  <c r="P51" i="4"/>
  <c r="E51" i="4"/>
  <c r="AZ50" i="4"/>
  <c r="AY50" i="4"/>
  <c r="AX50" i="4"/>
  <c r="AW50" i="4"/>
  <c r="AV50" i="4"/>
  <c r="AU50" i="4"/>
  <c r="R50" i="4" s="1"/>
  <c r="F7" i="4" s="1"/>
  <c r="AT50" i="4"/>
  <c r="AS50" i="4"/>
  <c r="AR50" i="4"/>
  <c r="AQ50" i="4"/>
  <c r="Q50" i="4"/>
  <c r="G6" i="4" s="1"/>
  <c r="P50" i="4"/>
  <c r="F6" i="4" s="1"/>
  <c r="E50" i="4"/>
  <c r="D50" i="4"/>
  <c r="D51" i="4" s="1"/>
  <c r="D52" i="4" s="1"/>
  <c r="D53" i="4" s="1"/>
  <c r="D54" i="4" s="1"/>
  <c r="D55" i="4" s="1"/>
  <c r="D56" i="4" s="1"/>
  <c r="D57" i="4" s="1"/>
  <c r="D58" i="4" s="1"/>
  <c r="D59" i="4" s="1"/>
  <c r="U49" i="4"/>
  <c r="T49" i="4"/>
  <c r="BH48" i="4"/>
  <c r="BG48" i="4"/>
  <c r="BF48" i="4"/>
  <c r="BE48" i="4"/>
  <c r="AZ48" i="4"/>
  <c r="AY48" i="4"/>
  <c r="AX48" i="4"/>
  <c r="AW48" i="4"/>
  <c r="AV48" i="4"/>
  <c r="AU48" i="4"/>
  <c r="AT48" i="4"/>
  <c r="AS48" i="4"/>
  <c r="AR48" i="4"/>
  <c r="AQ48" i="4"/>
  <c r="AO48" i="4"/>
  <c r="S48" i="4"/>
  <c r="U48" i="4" s="1"/>
  <c r="R48" i="4"/>
  <c r="T48" i="4" s="1"/>
  <c r="Q48" i="4"/>
  <c r="P48" i="4"/>
  <c r="E48" i="4"/>
  <c r="BG47" i="4"/>
  <c r="BF47" i="4"/>
  <c r="BE47" i="4"/>
  <c r="AZ47" i="4"/>
  <c r="AY47" i="4"/>
  <c r="AX47" i="4"/>
  <c r="AW47" i="4"/>
  <c r="AV47" i="4"/>
  <c r="AU47" i="4"/>
  <c r="AT47" i="4"/>
  <c r="AS47" i="4"/>
  <c r="AR47" i="4"/>
  <c r="AQ47" i="4"/>
  <c r="S47" i="4"/>
  <c r="U47" i="4" s="1"/>
  <c r="R47" i="4"/>
  <c r="Q47" i="4"/>
  <c r="P47" i="4"/>
  <c r="E47" i="4"/>
  <c r="BH46" i="4"/>
  <c r="BG46" i="4"/>
  <c r="BF46" i="4"/>
  <c r="BE46" i="4"/>
  <c r="AZ46" i="4"/>
  <c r="AY46" i="4"/>
  <c r="AX46" i="4"/>
  <c r="AW46" i="4"/>
  <c r="AV46" i="4"/>
  <c r="AU46" i="4"/>
  <c r="AT46" i="4"/>
  <c r="AS46" i="4"/>
  <c r="AR46" i="4"/>
  <c r="AQ46" i="4"/>
  <c r="AO46" i="4"/>
  <c r="S46" i="4"/>
  <c r="U46" i="4" s="1"/>
  <c r="BE127" i="4" s="1"/>
  <c r="R46" i="4"/>
  <c r="T46" i="4" s="1"/>
  <c r="Q46" i="4"/>
  <c r="P46" i="4"/>
  <c r="E46" i="4"/>
  <c r="AZ45" i="4"/>
  <c r="AY45" i="4"/>
  <c r="AX45" i="4"/>
  <c r="AW45" i="4"/>
  <c r="AV45" i="4"/>
  <c r="AU45" i="4"/>
  <c r="AT45" i="4"/>
  <c r="AS45" i="4"/>
  <c r="AR45" i="4"/>
  <c r="AQ45" i="4"/>
  <c r="T45" i="4"/>
  <c r="S45" i="4"/>
  <c r="U45" i="4" s="1"/>
  <c r="R45" i="4"/>
  <c r="Q45" i="4"/>
  <c r="P45" i="4"/>
  <c r="E45" i="4"/>
  <c r="BH44" i="4"/>
  <c r="BG44" i="4"/>
  <c r="BF44" i="4"/>
  <c r="BE44" i="4"/>
  <c r="AZ44" i="4"/>
  <c r="AY44" i="4"/>
  <c r="AX44" i="4"/>
  <c r="AW44" i="4"/>
  <c r="AV44" i="4"/>
  <c r="AU44" i="4"/>
  <c r="AT44" i="4"/>
  <c r="AS44" i="4"/>
  <c r="AR44" i="4"/>
  <c r="AQ44" i="4"/>
  <c r="S44" i="4"/>
  <c r="U44" i="4" s="1"/>
  <c r="BE105" i="4" s="1"/>
  <c r="R44" i="4"/>
  <c r="T44" i="4" s="1"/>
  <c r="Q44" i="4"/>
  <c r="P44" i="4"/>
  <c r="E44" i="4"/>
  <c r="BH43" i="4"/>
  <c r="BG43" i="4"/>
  <c r="BF43" i="4"/>
  <c r="BE43" i="4"/>
  <c r="AZ43" i="4"/>
  <c r="AY43" i="4"/>
  <c r="AX43" i="4"/>
  <c r="AW43" i="4"/>
  <c r="AV43" i="4"/>
  <c r="AU43" i="4"/>
  <c r="AT43" i="4"/>
  <c r="AS43" i="4"/>
  <c r="AR43" i="4"/>
  <c r="AQ43" i="4"/>
  <c r="S43" i="4"/>
  <c r="U43" i="4" s="1"/>
  <c r="R43" i="4"/>
  <c r="Q43" i="4"/>
  <c r="P43" i="4"/>
  <c r="E43" i="4"/>
  <c r="AZ42" i="4"/>
  <c r="AY42" i="4"/>
  <c r="AX42" i="4"/>
  <c r="AW42" i="4"/>
  <c r="AV42" i="4"/>
  <c r="AU42" i="4"/>
  <c r="AT42" i="4"/>
  <c r="AS42" i="4"/>
  <c r="AR42" i="4"/>
  <c r="AQ42" i="4"/>
  <c r="Q42" i="4"/>
  <c r="P42" i="4"/>
  <c r="E42" i="4"/>
  <c r="AZ41" i="4"/>
  <c r="AY41" i="4"/>
  <c r="AX41" i="4"/>
  <c r="AW41" i="4"/>
  <c r="AV41" i="4"/>
  <c r="AU41" i="4"/>
  <c r="AT41" i="4"/>
  <c r="AS41" i="4"/>
  <c r="AR41" i="4"/>
  <c r="AQ41" i="4"/>
  <c r="S41" i="4"/>
  <c r="U41" i="4" s="1"/>
  <c r="R41" i="4"/>
  <c r="T41" i="4" s="1"/>
  <c r="Q41" i="4"/>
  <c r="P41" i="4"/>
  <c r="E41" i="4"/>
  <c r="AZ40" i="4"/>
  <c r="AY40" i="4"/>
  <c r="AX40" i="4"/>
  <c r="AW40" i="4"/>
  <c r="AV40" i="4"/>
  <c r="AU40" i="4"/>
  <c r="AT40" i="4"/>
  <c r="S40" i="4" s="1"/>
  <c r="K4" i="4" s="1"/>
  <c r="AS40" i="4"/>
  <c r="R40" i="4" s="1"/>
  <c r="AR40" i="4"/>
  <c r="AQ40" i="4"/>
  <c r="Q40" i="4"/>
  <c r="P40" i="4"/>
  <c r="E40" i="4"/>
  <c r="AZ39" i="4"/>
  <c r="AY39" i="4"/>
  <c r="AX39" i="4"/>
  <c r="AW39" i="4"/>
  <c r="AV39" i="4"/>
  <c r="AU39" i="4"/>
  <c r="AT39" i="4"/>
  <c r="AS39" i="4"/>
  <c r="AR39" i="4"/>
  <c r="S39" i="4" s="1"/>
  <c r="AQ39" i="4"/>
  <c r="Q39" i="4"/>
  <c r="P39" i="4"/>
  <c r="E39" i="4"/>
  <c r="D39" i="4"/>
  <c r="D40" i="4" s="1"/>
  <c r="BG35" i="4"/>
  <c r="BC35" i="4"/>
  <c r="AY35" i="4"/>
  <c r="Y35" i="4"/>
  <c r="X35" i="4"/>
  <c r="W35" i="4"/>
  <c r="V35" i="4"/>
  <c r="U35" i="4"/>
  <c r="T35" i="4"/>
  <c r="S35" i="4"/>
  <c r="R35" i="4"/>
  <c r="Q35" i="4"/>
  <c r="P35" i="4"/>
  <c r="O35" i="4"/>
  <c r="M35" i="4"/>
  <c r="K35" i="4"/>
  <c r="J35" i="4"/>
  <c r="I35" i="4"/>
  <c r="H35" i="4"/>
  <c r="G35" i="4"/>
  <c r="F35" i="4"/>
  <c r="Y34" i="4"/>
  <c r="X34" i="4"/>
  <c r="W34" i="4"/>
  <c r="V34" i="4"/>
  <c r="BF33" i="4" s="1"/>
  <c r="U34" i="4"/>
  <c r="T34" i="4"/>
  <c r="BE33" i="4" s="1"/>
  <c r="S34" i="4"/>
  <c r="R34" i="4"/>
  <c r="Q34" i="4"/>
  <c r="P34" i="4"/>
  <c r="O34" i="4"/>
  <c r="N34" i="4"/>
  <c r="BB33" i="4" s="1"/>
  <c r="M34" i="4"/>
  <c r="L34" i="4"/>
  <c r="AL34" i="4" s="1"/>
  <c r="K34" i="4"/>
  <c r="J34" i="4"/>
  <c r="I34" i="4"/>
  <c r="H34" i="4"/>
  <c r="G34" i="4"/>
  <c r="AM34" i="4" s="1"/>
  <c r="F34" i="4"/>
  <c r="AX33" i="4" s="1"/>
  <c r="BG33" i="4"/>
  <c r="BC33" i="4"/>
  <c r="BA33" i="4"/>
  <c r="AZ33" i="4"/>
  <c r="AY33" i="4"/>
  <c r="Y33" i="4"/>
  <c r="X33" i="4"/>
  <c r="W33" i="4"/>
  <c r="V33" i="4"/>
  <c r="U33" i="4"/>
  <c r="T33" i="4"/>
  <c r="S33" i="4"/>
  <c r="Q33" i="4"/>
  <c r="P33" i="4"/>
  <c r="O33" i="4"/>
  <c r="N33" i="4"/>
  <c r="M33" i="4"/>
  <c r="L33" i="4"/>
  <c r="K33" i="4"/>
  <c r="J33" i="4"/>
  <c r="I33" i="4"/>
  <c r="H33" i="4"/>
  <c r="G33" i="4"/>
  <c r="AM33" i="4" s="1"/>
  <c r="F33" i="4"/>
  <c r="BG32" i="4"/>
  <c r="BC32" i="4"/>
  <c r="BB32" i="4"/>
  <c r="AY32" i="4"/>
  <c r="AA32" i="4"/>
  <c r="Z32" i="4"/>
  <c r="W32" i="4"/>
  <c r="U32" i="4"/>
  <c r="T32" i="4"/>
  <c r="S32" i="4"/>
  <c r="Q32" i="4"/>
  <c r="P32" i="4"/>
  <c r="O32" i="4"/>
  <c r="N32" i="4"/>
  <c r="M32" i="4"/>
  <c r="L32" i="4"/>
  <c r="K32" i="4"/>
  <c r="AM32" i="4" s="1"/>
  <c r="I32" i="4"/>
  <c r="H32" i="4"/>
  <c r="G32" i="4"/>
  <c r="AX29" i="4" s="1"/>
  <c r="AA31" i="4"/>
  <c r="BG30" i="4" s="1"/>
  <c r="Z31" i="4"/>
  <c r="W31" i="4"/>
  <c r="V31" i="4"/>
  <c r="BF30" i="4" s="1"/>
  <c r="U31" i="4"/>
  <c r="T31" i="4"/>
  <c r="BE30" i="4" s="1"/>
  <c r="S31" i="4"/>
  <c r="R31" i="4"/>
  <c r="Q31" i="4"/>
  <c r="P31" i="4"/>
  <c r="O31" i="4"/>
  <c r="N31" i="4"/>
  <c r="BB30" i="4" s="1"/>
  <c r="M31" i="4"/>
  <c r="L31" i="4"/>
  <c r="K31" i="4"/>
  <c r="J31" i="4"/>
  <c r="AZ30" i="4" s="1"/>
  <c r="I31" i="4"/>
  <c r="H31" i="4"/>
  <c r="G31" i="4"/>
  <c r="AM31" i="4" s="1"/>
  <c r="F31" i="4"/>
  <c r="BD30" i="4"/>
  <c r="BC30" i="4"/>
  <c r="BA30" i="4"/>
  <c r="AY30" i="4"/>
  <c r="AA30" i="4"/>
  <c r="Z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AL30" i="4" s="1"/>
  <c r="I30" i="4"/>
  <c r="H30" i="4"/>
  <c r="G30" i="4"/>
  <c r="F30" i="4"/>
  <c r="BG29" i="4"/>
  <c r="BF29" i="4"/>
  <c r="BE29" i="4"/>
  <c r="BD29" i="4"/>
  <c r="BC29" i="4"/>
  <c r="BB29" i="4"/>
  <c r="BA29" i="4"/>
  <c r="AZ29" i="4"/>
  <c r="AY29" i="4"/>
  <c r="X29" i="4"/>
  <c r="T29" i="4"/>
  <c r="AO26" i="4" s="1"/>
  <c r="R29" i="4"/>
  <c r="Q29" i="4"/>
  <c r="N29" i="4"/>
  <c r="M29" i="4"/>
  <c r="K29" i="4"/>
  <c r="J29" i="4"/>
  <c r="H29" i="4"/>
  <c r="G29" i="4"/>
  <c r="F29" i="4"/>
  <c r="AA28" i="4"/>
  <c r="Y28" i="4"/>
  <c r="X28" i="4"/>
  <c r="BF32" i="4" s="1"/>
  <c r="U28" i="4"/>
  <c r="AN25" i="4" s="1"/>
  <c r="T28" i="4"/>
  <c r="BD27" i="4" s="1"/>
  <c r="S28" i="4"/>
  <c r="R28" i="4"/>
  <c r="BC27" i="4" s="1"/>
  <c r="Q28" i="4"/>
  <c r="P28" i="4"/>
  <c r="BB27" i="4" s="1"/>
  <c r="O28" i="4"/>
  <c r="N28" i="4"/>
  <c r="M28" i="4"/>
  <c r="L28" i="4"/>
  <c r="AZ27" i="4" s="1"/>
  <c r="K28" i="4"/>
  <c r="J28" i="4"/>
  <c r="I28" i="4"/>
  <c r="H28" i="4"/>
  <c r="G28" i="4"/>
  <c r="F28" i="4"/>
  <c r="BF27" i="4"/>
  <c r="BE27" i="4"/>
  <c r="BA27" i="4"/>
  <c r="AY27" i="4"/>
  <c r="AX27" i="4"/>
  <c r="AA27" i="4"/>
  <c r="Z27" i="4"/>
  <c r="Y27" i="4"/>
  <c r="X27" i="4"/>
  <c r="U27" i="4"/>
  <c r="AN24" i="4" s="1"/>
  <c r="T27" i="4"/>
  <c r="AO24" i="4" s="1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AM27" i="4" s="1"/>
  <c r="F27" i="4"/>
  <c r="BG26" i="4"/>
  <c r="BF26" i="4"/>
  <c r="BD26" i="4"/>
  <c r="BC26" i="4"/>
  <c r="BB26" i="4"/>
  <c r="BA26" i="4"/>
  <c r="AZ26" i="4"/>
  <c r="AY26" i="4"/>
  <c r="AX26" i="4"/>
  <c r="AA26" i="4"/>
  <c r="Z26" i="4"/>
  <c r="X26" i="4"/>
  <c r="W26" i="4"/>
  <c r="V26" i="4"/>
  <c r="R26" i="4"/>
  <c r="Q26" i="4"/>
  <c r="P26" i="4"/>
  <c r="O26" i="4"/>
  <c r="N26" i="4"/>
  <c r="M26" i="4"/>
  <c r="L26" i="4"/>
  <c r="J26" i="4"/>
  <c r="AL26" i="4" s="1"/>
  <c r="I26" i="4"/>
  <c r="H26" i="4"/>
  <c r="F26" i="4"/>
  <c r="AL25" i="4"/>
  <c r="AP25" i="4" s="1"/>
  <c r="AG25" i="4" s="1"/>
  <c r="AA25" i="4"/>
  <c r="Z25" i="4"/>
  <c r="BE35" i="4" s="1"/>
  <c r="Y25" i="4"/>
  <c r="BF24" i="4" s="1"/>
  <c r="X25" i="4"/>
  <c r="W25" i="4"/>
  <c r="V25" i="4"/>
  <c r="S25" i="4"/>
  <c r="R25" i="4"/>
  <c r="Q25" i="4"/>
  <c r="P25" i="4"/>
  <c r="BC24" i="4" s="1"/>
  <c r="O25" i="4"/>
  <c r="BB24" i="4" s="1"/>
  <c r="N25" i="4"/>
  <c r="M25" i="4"/>
  <c r="BA24" i="4" s="1"/>
  <c r="L25" i="4"/>
  <c r="K25" i="4"/>
  <c r="J25" i="4"/>
  <c r="I25" i="4"/>
  <c r="H25" i="4"/>
  <c r="G25" i="4"/>
  <c r="AX24" i="4" s="1"/>
  <c r="F25" i="4"/>
  <c r="BG24" i="4"/>
  <c r="BD24" i="4"/>
  <c r="AZ24" i="4"/>
  <c r="AY24" i="4"/>
  <c r="AQ24" i="4"/>
  <c r="BK24" i="4" s="1"/>
  <c r="AA24" i="4"/>
  <c r="Z24" i="4"/>
  <c r="Y24" i="4"/>
  <c r="X24" i="4"/>
  <c r="W24" i="4"/>
  <c r="V24" i="4"/>
  <c r="S24" i="4"/>
  <c r="R24" i="4"/>
  <c r="AL24" i="4" s="1"/>
  <c r="AP24" i="4" s="1"/>
  <c r="Q24" i="4"/>
  <c r="P24" i="4"/>
  <c r="O24" i="4"/>
  <c r="N24" i="4"/>
  <c r="M24" i="4"/>
  <c r="L24" i="4"/>
  <c r="J24" i="4"/>
  <c r="I24" i="4"/>
  <c r="H24" i="4"/>
  <c r="G24" i="4"/>
  <c r="AM24" i="4" s="1"/>
  <c r="F24" i="4"/>
  <c r="BC23" i="4"/>
  <c r="AY23" i="4"/>
  <c r="AA23" i="4"/>
  <c r="Z23" i="4"/>
  <c r="Y23" i="4"/>
  <c r="X23" i="4"/>
  <c r="W23" i="4"/>
  <c r="V23" i="4"/>
  <c r="Q23" i="4"/>
  <c r="P23" i="4"/>
  <c r="O23" i="4"/>
  <c r="N23" i="4"/>
  <c r="M23" i="4"/>
  <c r="L23" i="4"/>
  <c r="I23" i="4"/>
  <c r="H23" i="4"/>
  <c r="G23" i="4"/>
  <c r="F23" i="4"/>
  <c r="AA22" i="4"/>
  <c r="Z22" i="4"/>
  <c r="BD35" i="4" s="1"/>
  <c r="Y22" i="4"/>
  <c r="X22" i="4"/>
  <c r="BD32" i="4" s="1"/>
  <c r="W22" i="4"/>
  <c r="V22" i="4"/>
  <c r="Q22" i="4"/>
  <c r="P22" i="4"/>
  <c r="O22" i="4"/>
  <c r="N22" i="4"/>
  <c r="BB21" i="4" s="1"/>
  <c r="M22" i="4"/>
  <c r="L22" i="4"/>
  <c r="BA21" i="4" s="1"/>
  <c r="K22" i="4"/>
  <c r="BC11" i="4" s="1"/>
  <c r="J22" i="4"/>
  <c r="AZ21" i="4" s="1"/>
  <c r="I22" i="4"/>
  <c r="H22" i="4"/>
  <c r="G22" i="4"/>
  <c r="F22" i="4"/>
  <c r="BC21" i="4"/>
  <c r="AY21" i="4"/>
  <c r="AA21" i="4"/>
  <c r="Z21" i="4"/>
  <c r="Y21" i="4"/>
  <c r="X21" i="4"/>
  <c r="W21" i="4"/>
  <c r="Q21" i="4"/>
  <c r="P21" i="4"/>
  <c r="O21" i="4"/>
  <c r="N21" i="4"/>
  <c r="L21" i="4"/>
  <c r="K21" i="4"/>
  <c r="J21" i="4"/>
  <c r="I21" i="4"/>
  <c r="H21" i="4"/>
  <c r="G21" i="4"/>
  <c r="F21" i="4"/>
  <c r="BC17" i="4"/>
  <c r="BB17" i="4"/>
  <c r="AY17" i="4"/>
  <c r="AA17" i="4"/>
  <c r="Z17" i="4"/>
  <c r="V17" i="4"/>
  <c r="AA16" i="4"/>
  <c r="Z16" i="4"/>
  <c r="BB35" i="4" s="1"/>
  <c r="Y16" i="4"/>
  <c r="X16" i="4"/>
  <c r="W16" i="4"/>
  <c r="V16" i="4"/>
  <c r="S16" i="4"/>
  <c r="R16" i="4"/>
  <c r="Q16" i="4"/>
  <c r="AY15" i="4"/>
  <c r="AA15" i="4"/>
  <c r="Z15" i="4"/>
  <c r="Y15" i="4"/>
  <c r="X15" i="4"/>
  <c r="W15" i="4"/>
  <c r="V15" i="4"/>
  <c r="S15" i="4"/>
  <c r="R15" i="4"/>
  <c r="P15" i="4"/>
  <c r="J15" i="4"/>
  <c r="BC14" i="4"/>
  <c r="BB14" i="4"/>
  <c r="AY14" i="4"/>
  <c r="I14" i="4"/>
  <c r="F14" i="4"/>
  <c r="AA13" i="4"/>
  <c r="Z13" i="4"/>
  <c r="V13" i="4"/>
  <c r="R13" i="4"/>
  <c r="Q13" i="4"/>
  <c r="I13" i="4"/>
  <c r="H13" i="4"/>
  <c r="AZ8" i="4" s="1"/>
  <c r="G13" i="4"/>
  <c r="F13" i="4"/>
  <c r="AA12" i="4"/>
  <c r="Z12" i="4"/>
  <c r="Y12" i="4"/>
  <c r="X12" i="4"/>
  <c r="W12" i="4"/>
  <c r="V12" i="4"/>
  <c r="Q12" i="4"/>
  <c r="P12" i="4"/>
  <c r="I12" i="4"/>
  <c r="H12" i="4"/>
  <c r="BB11" i="4"/>
  <c r="Z11" i="4"/>
  <c r="X11" i="4"/>
  <c r="R11" i="4"/>
  <c r="Q11" i="4"/>
  <c r="P11" i="4"/>
  <c r="L11" i="4"/>
  <c r="AA10" i="4"/>
  <c r="Z10" i="4"/>
  <c r="AZ35" i="4" s="1"/>
  <c r="Y10" i="4"/>
  <c r="X10" i="4"/>
  <c r="W10" i="4"/>
  <c r="S10" i="4"/>
  <c r="R10" i="4"/>
  <c r="Q10" i="4"/>
  <c r="P10" i="4"/>
  <c r="BB9" i="4" s="1"/>
  <c r="M10" i="4"/>
  <c r="L10" i="4"/>
  <c r="AZ9" i="4" s="1"/>
  <c r="AA9" i="4"/>
  <c r="Z9" i="4"/>
  <c r="Y9" i="4"/>
  <c r="X9" i="4"/>
  <c r="W9" i="4"/>
  <c r="V9" i="4"/>
  <c r="S9" i="4"/>
  <c r="R9" i="4"/>
  <c r="Q9" i="4"/>
  <c r="P9" i="4"/>
  <c r="O9" i="4"/>
  <c r="M9" i="4"/>
  <c r="L9" i="4"/>
  <c r="H9" i="4"/>
  <c r="BC8" i="4"/>
  <c r="BB8" i="4"/>
  <c r="AA8" i="4"/>
  <c r="V8" i="4"/>
  <c r="S8" i="4"/>
  <c r="Q8" i="4"/>
  <c r="AA7" i="4"/>
  <c r="Z7" i="4"/>
  <c r="Y7" i="4"/>
  <c r="X7" i="4"/>
  <c r="W7" i="4"/>
  <c r="V7" i="4"/>
  <c r="S7" i="4"/>
  <c r="R7" i="4"/>
  <c r="Q7" i="4"/>
  <c r="BB6" i="4" s="1"/>
  <c r="P7" i="4"/>
  <c r="BC6" i="4"/>
  <c r="AA6" i="4"/>
  <c r="Z6" i="4"/>
  <c r="Y6" i="4"/>
  <c r="X6" i="4"/>
  <c r="W6" i="4"/>
  <c r="V6" i="4"/>
  <c r="S6" i="4"/>
  <c r="R6" i="4"/>
  <c r="N6" i="4"/>
  <c r="K6" i="4"/>
  <c r="J6" i="4"/>
  <c r="BC5" i="4"/>
  <c r="BB5" i="4"/>
  <c r="AA5" i="4"/>
  <c r="Z5" i="4"/>
  <c r="W5" i="4"/>
  <c r="V5" i="4"/>
  <c r="S5" i="4"/>
  <c r="R5" i="4"/>
  <c r="M5" i="4"/>
  <c r="AA4" i="4"/>
  <c r="Z4" i="4"/>
  <c r="X4" i="4"/>
  <c r="W4" i="4"/>
  <c r="V4" i="4"/>
  <c r="S4" i="4"/>
  <c r="R4" i="4"/>
  <c r="P4" i="4"/>
  <c r="M4" i="4"/>
  <c r="L4" i="4"/>
  <c r="AA3" i="4"/>
  <c r="Z3" i="4"/>
  <c r="Y3" i="4"/>
  <c r="X3" i="4"/>
  <c r="W3" i="4"/>
  <c r="AN27" i="4" s="1"/>
  <c r="V3" i="4"/>
  <c r="AO27" i="4" s="1"/>
  <c r="S3" i="4"/>
  <c r="R3" i="4"/>
  <c r="Q3" i="4"/>
  <c r="P3" i="4"/>
  <c r="O3" i="4"/>
  <c r="N3" i="4"/>
  <c r="M3" i="4"/>
  <c r="L3" i="4"/>
  <c r="K3" i="4"/>
  <c r="J3" i="4"/>
  <c r="I3" i="4"/>
  <c r="H3" i="4"/>
  <c r="Z2" i="4"/>
  <c r="X2" i="4"/>
  <c r="V2" i="4"/>
  <c r="R2" i="4"/>
  <c r="P2" i="4"/>
  <c r="N2" i="4"/>
  <c r="L2" i="4"/>
  <c r="J2" i="4"/>
  <c r="H2" i="4"/>
  <c r="F2" i="4"/>
  <c r="C20" i="7"/>
  <c r="D20" i="7"/>
  <c r="E20" i="7"/>
  <c r="F20" i="7"/>
  <c r="G20" i="7"/>
  <c r="H20" i="7"/>
  <c r="I20" i="7"/>
  <c r="J20" i="7"/>
  <c r="B20" i="7"/>
  <c r="AZ158" i="2"/>
  <c r="AY158" i="2"/>
  <c r="AX158" i="2"/>
  <c r="AW158" i="2"/>
  <c r="AV158" i="2"/>
  <c r="AU158" i="2"/>
  <c r="AT158" i="2"/>
  <c r="AS158" i="2"/>
  <c r="AR158" i="2"/>
  <c r="AQ158" i="2"/>
  <c r="U158" i="2"/>
  <c r="S158" i="2"/>
  <c r="Y34" i="2" s="1"/>
  <c r="R158" i="2"/>
  <c r="Q158" i="2"/>
  <c r="P158" i="2"/>
  <c r="E158" i="2"/>
  <c r="AZ157" i="2"/>
  <c r="AY157" i="2"/>
  <c r="AX157" i="2"/>
  <c r="AW157" i="2"/>
  <c r="AV157" i="2"/>
  <c r="AU157" i="2"/>
  <c r="AT157" i="2"/>
  <c r="AS157" i="2"/>
  <c r="AR157" i="2"/>
  <c r="AQ157" i="2"/>
  <c r="U157" i="2"/>
  <c r="S157" i="2"/>
  <c r="R157" i="2"/>
  <c r="Q157" i="2"/>
  <c r="P157" i="2"/>
  <c r="E157" i="2"/>
  <c r="AZ156" i="2"/>
  <c r="AY156" i="2"/>
  <c r="AX156" i="2"/>
  <c r="AW156" i="2"/>
  <c r="AV156" i="2"/>
  <c r="AU156" i="2"/>
  <c r="AT156" i="2"/>
  <c r="AS156" i="2"/>
  <c r="AR156" i="2"/>
  <c r="AQ156" i="2"/>
  <c r="U156" i="2"/>
  <c r="S156" i="2"/>
  <c r="U34" i="2" s="1"/>
  <c r="BE33" i="2" s="1"/>
  <c r="R156" i="2"/>
  <c r="Q156" i="2"/>
  <c r="P156" i="2"/>
  <c r="E156" i="2"/>
  <c r="AZ155" i="2"/>
  <c r="AY155" i="2"/>
  <c r="AX155" i="2"/>
  <c r="AW155" i="2"/>
  <c r="AV155" i="2"/>
  <c r="AU155" i="2"/>
  <c r="AT155" i="2"/>
  <c r="AS155" i="2"/>
  <c r="AR155" i="2"/>
  <c r="AQ155" i="2"/>
  <c r="U155" i="2"/>
  <c r="AO155" i="2" s="1"/>
  <c r="S155" i="2"/>
  <c r="S34" i="2" s="1"/>
  <c r="R155" i="2"/>
  <c r="Q155" i="2"/>
  <c r="P155" i="2"/>
  <c r="E155" i="2"/>
  <c r="AZ154" i="2"/>
  <c r="AY154" i="2"/>
  <c r="AX154" i="2"/>
  <c r="AW154" i="2"/>
  <c r="AV154" i="2"/>
  <c r="AU154" i="2"/>
  <c r="AT154" i="2"/>
  <c r="AS154" i="2"/>
  <c r="AR154" i="2"/>
  <c r="AQ154" i="2"/>
  <c r="U154" i="2"/>
  <c r="S154" i="2"/>
  <c r="Q34" i="2" s="1"/>
  <c r="R154" i="2"/>
  <c r="Q154" i="2"/>
  <c r="P154" i="2"/>
  <c r="E154" i="2"/>
  <c r="AZ153" i="2"/>
  <c r="AY153" i="2"/>
  <c r="AX153" i="2"/>
  <c r="AW153" i="2"/>
  <c r="AV153" i="2"/>
  <c r="AU153" i="2"/>
  <c r="AT153" i="2"/>
  <c r="AS153" i="2"/>
  <c r="AR153" i="2"/>
  <c r="AQ153" i="2"/>
  <c r="U153" i="2"/>
  <c r="S153" i="2"/>
  <c r="O34" i="2" s="1"/>
  <c r="R153" i="2"/>
  <c r="Q153" i="2"/>
  <c r="P153" i="2"/>
  <c r="E153" i="2"/>
  <c r="AZ152" i="2"/>
  <c r="AY152" i="2"/>
  <c r="AX152" i="2"/>
  <c r="AW152" i="2"/>
  <c r="AV152" i="2"/>
  <c r="AU152" i="2"/>
  <c r="AT152" i="2"/>
  <c r="AS152" i="2"/>
  <c r="AR152" i="2"/>
  <c r="AQ152" i="2"/>
  <c r="U152" i="2"/>
  <c r="S152" i="2"/>
  <c r="M34" i="2" s="1"/>
  <c r="BA33" i="2" s="1"/>
  <c r="R152" i="2"/>
  <c r="Q152" i="2"/>
  <c r="P152" i="2"/>
  <c r="E152" i="2"/>
  <c r="AZ151" i="2"/>
  <c r="AY151" i="2"/>
  <c r="AX151" i="2"/>
  <c r="AW151" i="2"/>
  <c r="AV151" i="2"/>
  <c r="AU151" i="2"/>
  <c r="AT151" i="2"/>
  <c r="AS151" i="2"/>
  <c r="AR151" i="2"/>
  <c r="AQ151" i="2"/>
  <c r="U151" i="2"/>
  <c r="S151" i="2"/>
  <c r="K34" i="2" s="1"/>
  <c r="R151" i="2"/>
  <c r="Q151" i="2"/>
  <c r="P151" i="2"/>
  <c r="E151" i="2"/>
  <c r="AZ150" i="2"/>
  <c r="AY150" i="2"/>
  <c r="AX150" i="2"/>
  <c r="AW150" i="2"/>
  <c r="AV150" i="2"/>
  <c r="AU150" i="2"/>
  <c r="AT150" i="2"/>
  <c r="AS150" i="2"/>
  <c r="AR150" i="2"/>
  <c r="AQ150" i="2"/>
  <c r="U150" i="2"/>
  <c r="S150" i="2"/>
  <c r="R150" i="2"/>
  <c r="Q150" i="2"/>
  <c r="P150" i="2"/>
  <c r="E150" i="2"/>
  <c r="AZ149" i="2"/>
  <c r="AY149" i="2"/>
  <c r="AX149" i="2"/>
  <c r="AW149" i="2"/>
  <c r="AV149" i="2"/>
  <c r="AU149" i="2"/>
  <c r="AT149" i="2"/>
  <c r="AS149" i="2"/>
  <c r="AR149" i="2"/>
  <c r="AQ149" i="2"/>
  <c r="U149" i="2"/>
  <c r="S149" i="2"/>
  <c r="G34" i="2" s="1"/>
  <c r="R149" i="2"/>
  <c r="Q149" i="2"/>
  <c r="P149" i="2"/>
  <c r="E149" i="2"/>
  <c r="D149" i="2"/>
  <c r="D150" i="2" s="1"/>
  <c r="D151" i="2" s="1"/>
  <c r="D152" i="2" s="1"/>
  <c r="D153" i="2" s="1"/>
  <c r="D154" i="2" s="1"/>
  <c r="D155" i="2" s="1"/>
  <c r="D156" i="2" s="1"/>
  <c r="D157" i="2" s="1"/>
  <c r="D158" i="2" s="1"/>
  <c r="U148" i="2"/>
  <c r="T148" i="2"/>
  <c r="AZ147" i="2"/>
  <c r="AY147" i="2"/>
  <c r="AX147" i="2"/>
  <c r="AW147" i="2"/>
  <c r="AV147" i="2"/>
  <c r="AU147" i="2"/>
  <c r="AT147" i="2"/>
  <c r="AS147" i="2"/>
  <c r="AR147" i="2"/>
  <c r="AQ147" i="2"/>
  <c r="S147" i="2"/>
  <c r="R147" i="2"/>
  <c r="Q147" i="2"/>
  <c r="AA30" i="2" s="1"/>
  <c r="P147" i="2"/>
  <c r="E147" i="2"/>
  <c r="AZ146" i="2"/>
  <c r="AY146" i="2"/>
  <c r="AX146" i="2"/>
  <c r="AW146" i="2"/>
  <c r="AV146" i="2"/>
  <c r="AU146" i="2"/>
  <c r="AT146" i="2"/>
  <c r="AS146" i="2"/>
  <c r="AR146" i="2"/>
  <c r="AQ146" i="2"/>
  <c r="S146" i="2"/>
  <c r="R146" i="2"/>
  <c r="Q146" i="2"/>
  <c r="P146" i="2"/>
  <c r="E146" i="2"/>
  <c r="AZ145" i="2"/>
  <c r="AY145" i="2"/>
  <c r="AX145" i="2"/>
  <c r="AW145" i="2"/>
  <c r="AV145" i="2"/>
  <c r="AU145" i="2"/>
  <c r="AT145" i="2"/>
  <c r="AS145" i="2"/>
  <c r="AR145" i="2"/>
  <c r="AQ145" i="2"/>
  <c r="S145" i="2"/>
  <c r="R145" i="2"/>
  <c r="T145" i="2" s="1"/>
  <c r="Q145" i="2"/>
  <c r="P145" i="2"/>
  <c r="E145" i="2"/>
  <c r="AZ144" i="2"/>
  <c r="AY144" i="2"/>
  <c r="AX144" i="2"/>
  <c r="AW144" i="2"/>
  <c r="AV144" i="2"/>
  <c r="AU144" i="2"/>
  <c r="AT144" i="2"/>
  <c r="AS144" i="2"/>
  <c r="AR144" i="2"/>
  <c r="AQ144" i="2"/>
  <c r="S144" i="2"/>
  <c r="U144" i="2" s="1"/>
  <c r="S32" i="2" s="1"/>
  <c r="R144" i="2"/>
  <c r="Q144" i="2"/>
  <c r="S30" i="2" s="1"/>
  <c r="P144" i="2"/>
  <c r="E144" i="2"/>
  <c r="AZ143" i="2"/>
  <c r="AY143" i="2"/>
  <c r="AX143" i="2"/>
  <c r="AW143" i="2"/>
  <c r="AV143" i="2"/>
  <c r="AU143" i="2"/>
  <c r="AT143" i="2"/>
  <c r="AS143" i="2"/>
  <c r="AR143" i="2"/>
  <c r="AQ143" i="2"/>
  <c r="S143" i="2"/>
  <c r="R143" i="2"/>
  <c r="Q143" i="2"/>
  <c r="Q30" i="2" s="1"/>
  <c r="P143" i="2"/>
  <c r="E143" i="2"/>
  <c r="AZ142" i="2"/>
  <c r="AY142" i="2"/>
  <c r="AX142" i="2"/>
  <c r="AW142" i="2"/>
  <c r="AV142" i="2"/>
  <c r="AU142" i="2"/>
  <c r="AT142" i="2"/>
  <c r="AS142" i="2"/>
  <c r="AR142" i="2"/>
  <c r="AQ142" i="2"/>
  <c r="S142" i="2"/>
  <c r="R142" i="2"/>
  <c r="Q142" i="2"/>
  <c r="P142" i="2"/>
  <c r="E142" i="2"/>
  <c r="AZ141" i="2"/>
  <c r="AY141" i="2"/>
  <c r="AX141" i="2"/>
  <c r="AW141" i="2"/>
  <c r="AV141" i="2"/>
  <c r="AU141" i="2"/>
  <c r="AT141" i="2"/>
  <c r="AS141" i="2"/>
  <c r="AR141" i="2"/>
  <c r="AQ141" i="2"/>
  <c r="S141" i="2"/>
  <c r="R141" i="2"/>
  <c r="Q141" i="2"/>
  <c r="M30" i="2" s="1"/>
  <c r="P141" i="2"/>
  <c r="E141" i="2"/>
  <c r="AZ140" i="2"/>
  <c r="AY140" i="2"/>
  <c r="AX140" i="2"/>
  <c r="AW140" i="2"/>
  <c r="AV140" i="2"/>
  <c r="AU140" i="2"/>
  <c r="AT140" i="2"/>
  <c r="AS140" i="2"/>
  <c r="AR140" i="2"/>
  <c r="AQ140" i="2"/>
  <c r="S140" i="2"/>
  <c r="R140" i="2"/>
  <c r="Q140" i="2"/>
  <c r="K30" i="2" s="1"/>
  <c r="P140" i="2"/>
  <c r="E140" i="2"/>
  <c r="AZ139" i="2"/>
  <c r="AY139" i="2"/>
  <c r="AX139" i="2"/>
  <c r="AW139" i="2"/>
  <c r="AV139" i="2"/>
  <c r="AU139" i="2"/>
  <c r="AT139" i="2"/>
  <c r="AS139" i="2"/>
  <c r="AR139" i="2"/>
  <c r="AQ139" i="2"/>
  <c r="S139" i="2"/>
  <c r="R139" i="2"/>
  <c r="Q139" i="2"/>
  <c r="I30" i="2" s="1"/>
  <c r="P139" i="2"/>
  <c r="E139" i="2"/>
  <c r="AZ138" i="2"/>
  <c r="AY138" i="2"/>
  <c r="AX138" i="2"/>
  <c r="AW138" i="2"/>
  <c r="AV138" i="2"/>
  <c r="AU138" i="2"/>
  <c r="AT138" i="2"/>
  <c r="AS138" i="2"/>
  <c r="AR138" i="2"/>
  <c r="AQ138" i="2"/>
  <c r="S138" i="2"/>
  <c r="R138" i="2"/>
  <c r="Q138" i="2"/>
  <c r="P138" i="2"/>
  <c r="E138" i="2"/>
  <c r="D138" i="2"/>
  <c r="D139" i="2" s="1"/>
  <c r="D140" i="2" s="1"/>
  <c r="D141" i="2" s="1"/>
  <c r="D142" i="2" s="1"/>
  <c r="D143" i="2" s="1"/>
  <c r="D144" i="2" s="1"/>
  <c r="D145" i="2" s="1"/>
  <c r="D146" i="2" s="1"/>
  <c r="D147" i="2" s="1"/>
  <c r="U137" i="2"/>
  <c r="T137" i="2"/>
  <c r="AZ136" i="2"/>
  <c r="AY136" i="2"/>
  <c r="AX136" i="2"/>
  <c r="AW136" i="2"/>
  <c r="AV136" i="2"/>
  <c r="AU136" i="2"/>
  <c r="AT136" i="2"/>
  <c r="AS136" i="2"/>
  <c r="AR136" i="2"/>
  <c r="AQ136" i="2"/>
  <c r="S136" i="2"/>
  <c r="R136" i="2"/>
  <c r="T136" i="2" s="1"/>
  <c r="Q136" i="2"/>
  <c r="P136" i="2"/>
  <c r="E136" i="2"/>
  <c r="AZ135" i="2"/>
  <c r="AY135" i="2"/>
  <c r="AX135" i="2"/>
  <c r="AW135" i="2"/>
  <c r="AV135" i="2"/>
  <c r="AU135" i="2"/>
  <c r="AT135" i="2"/>
  <c r="AS135" i="2"/>
  <c r="AR135" i="2"/>
  <c r="AQ135" i="2"/>
  <c r="S135" i="2"/>
  <c r="R135" i="2"/>
  <c r="T135" i="2" s="1"/>
  <c r="Q135" i="2"/>
  <c r="P135" i="2"/>
  <c r="E135" i="2"/>
  <c r="AZ134" i="2"/>
  <c r="AY134" i="2"/>
  <c r="AX134" i="2"/>
  <c r="AW134" i="2"/>
  <c r="AV134" i="2"/>
  <c r="AU134" i="2"/>
  <c r="AT134" i="2"/>
  <c r="AS134" i="2"/>
  <c r="AR134" i="2"/>
  <c r="AQ134" i="2"/>
  <c r="S134" i="2"/>
  <c r="U134" i="2" s="1"/>
  <c r="R134" i="2"/>
  <c r="Q134" i="2"/>
  <c r="P134" i="2"/>
  <c r="E134" i="2"/>
  <c r="AZ133" i="2"/>
  <c r="AY133" i="2"/>
  <c r="AX133" i="2"/>
  <c r="AW133" i="2"/>
  <c r="AV133" i="2"/>
  <c r="AU133" i="2"/>
  <c r="AT133" i="2"/>
  <c r="AS133" i="2"/>
  <c r="AR133" i="2"/>
  <c r="AQ133" i="2"/>
  <c r="S133" i="2"/>
  <c r="R133" i="2"/>
  <c r="Q133" i="2"/>
  <c r="P133" i="2"/>
  <c r="E133" i="2"/>
  <c r="AZ132" i="2"/>
  <c r="AY132" i="2"/>
  <c r="AX132" i="2"/>
  <c r="AW132" i="2"/>
  <c r="AV132" i="2"/>
  <c r="AU132" i="2"/>
  <c r="AT132" i="2"/>
  <c r="AS132" i="2"/>
  <c r="AR132" i="2"/>
  <c r="AQ132" i="2"/>
  <c r="S132" i="2"/>
  <c r="U132" i="2" s="1"/>
  <c r="R132" i="2"/>
  <c r="Q132" i="2"/>
  <c r="P132" i="2"/>
  <c r="E132" i="2"/>
  <c r="AZ131" i="2"/>
  <c r="AY131" i="2"/>
  <c r="AX131" i="2"/>
  <c r="AW131" i="2"/>
  <c r="AV131" i="2"/>
  <c r="AU131" i="2"/>
  <c r="AT131" i="2"/>
  <c r="AS131" i="2"/>
  <c r="AR131" i="2"/>
  <c r="AQ131" i="2"/>
  <c r="S131" i="2"/>
  <c r="R131" i="2"/>
  <c r="Q131" i="2"/>
  <c r="O27" i="2" s="1"/>
  <c r="P131" i="2"/>
  <c r="E131" i="2"/>
  <c r="AZ130" i="2"/>
  <c r="AY130" i="2"/>
  <c r="AX130" i="2"/>
  <c r="AW130" i="2"/>
  <c r="AV130" i="2"/>
  <c r="AU130" i="2"/>
  <c r="AT130" i="2"/>
  <c r="AS130" i="2"/>
  <c r="AR130" i="2"/>
  <c r="AQ130" i="2"/>
  <c r="S130" i="2"/>
  <c r="R130" i="2"/>
  <c r="Q130" i="2"/>
  <c r="M27" i="2" s="1"/>
  <c r="P130" i="2"/>
  <c r="L27" i="2" s="1"/>
  <c r="E130" i="2"/>
  <c r="AZ129" i="2"/>
  <c r="AY129" i="2"/>
  <c r="AX129" i="2"/>
  <c r="AW129" i="2"/>
  <c r="AV129" i="2"/>
  <c r="AU129" i="2"/>
  <c r="AT129" i="2"/>
  <c r="AS129" i="2"/>
  <c r="AR129" i="2"/>
  <c r="AQ129" i="2"/>
  <c r="S129" i="2"/>
  <c r="U129" i="2" s="1"/>
  <c r="R129" i="2"/>
  <c r="T129" i="2" s="1"/>
  <c r="Q129" i="2"/>
  <c r="K27" i="2" s="1"/>
  <c r="P129" i="2"/>
  <c r="E129" i="2"/>
  <c r="AZ128" i="2"/>
  <c r="AY128" i="2"/>
  <c r="AX128" i="2"/>
  <c r="AW128" i="2"/>
  <c r="AV128" i="2"/>
  <c r="AU128" i="2"/>
  <c r="AT128" i="2"/>
  <c r="AS128" i="2"/>
  <c r="AR128" i="2"/>
  <c r="AQ128" i="2"/>
  <c r="S128" i="2"/>
  <c r="R128" i="2"/>
  <c r="T128" i="2" s="1"/>
  <c r="Q128" i="2"/>
  <c r="P128" i="2"/>
  <c r="E128" i="2"/>
  <c r="AZ127" i="2"/>
  <c r="AY127" i="2"/>
  <c r="AX127" i="2"/>
  <c r="AW127" i="2"/>
  <c r="AV127" i="2"/>
  <c r="AU127" i="2"/>
  <c r="AT127" i="2"/>
  <c r="AS127" i="2"/>
  <c r="AR127" i="2"/>
  <c r="AQ127" i="2"/>
  <c r="S127" i="2"/>
  <c r="U127" i="2" s="1"/>
  <c r="R127" i="2"/>
  <c r="T127" i="2" s="1"/>
  <c r="Q127" i="2"/>
  <c r="P127" i="2"/>
  <c r="E127" i="2"/>
  <c r="D127" i="2"/>
  <c r="D128" i="2" s="1"/>
  <c r="D129" i="2" s="1"/>
  <c r="D130" i="2" s="1"/>
  <c r="D131" i="2" s="1"/>
  <c r="D132" i="2" s="1"/>
  <c r="D133" i="2" s="1"/>
  <c r="D134" i="2" s="1"/>
  <c r="D135" i="2" s="1"/>
  <c r="D136" i="2" s="1"/>
  <c r="U126" i="2"/>
  <c r="T126" i="2"/>
  <c r="AZ125" i="2"/>
  <c r="AY125" i="2"/>
  <c r="AX125" i="2"/>
  <c r="AW125" i="2"/>
  <c r="AV125" i="2"/>
  <c r="AU125" i="2"/>
  <c r="AT125" i="2"/>
  <c r="AS125" i="2"/>
  <c r="AR125" i="2"/>
  <c r="AQ125" i="2"/>
  <c r="S125" i="2"/>
  <c r="U125" i="2" s="1"/>
  <c r="AA26" i="2" s="1"/>
  <c r="R125" i="2"/>
  <c r="Q125" i="2"/>
  <c r="P125" i="2"/>
  <c r="E125" i="2"/>
  <c r="AZ124" i="2"/>
  <c r="AY124" i="2"/>
  <c r="AX124" i="2"/>
  <c r="AW124" i="2"/>
  <c r="AV124" i="2"/>
  <c r="AU124" i="2"/>
  <c r="AT124" i="2"/>
  <c r="AS124" i="2"/>
  <c r="AR124" i="2"/>
  <c r="AQ124" i="2"/>
  <c r="S124" i="2"/>
  <c r="Y25" i="2" s="1"/>
  <c r="R124" i="2"/>
  <c r="Q124" i="2"/>
  <c r="P124" i="2"/>
  <c r="E124" i="2"/>
  <c r="AZ123" i="2"/>
  <c r="AY123" i="2"/>
  <c r="AX123" i="2"/>
  <c r="AW123" i="2"/>
  <c r="AV123" i="2"/>
  <c r="AU123" i="2"/>
  <c r="AT123" i="2"/>
  <c r="AS123" i="2"/>
  <c r="AR123" i="2"/>
  <c r="AQ123" i="2"/>
  <c r="S123" i="2"/>
  <c r="R123" i="2"/>
  <c r="Q123" i="2"/>
  <c r="W24" i="2" s="1"/>
  <c r="P123" i="2"/>
  <c r="V24" i="2" s="1"/>
  <c r="E123" i="2"/>
  <c r="AZ122" i="2"/>
  <c r="AY122" i="2"/>
  <c r="AX122" i="2"/>
  <c r="AW122" i="2"/>
  <c r="AV122" i="2"/>
  <c r="AU122" i="2"/>
  <c r="AT122" i="2"/>
  <c r="AS122" i="2"/>
  <c r="AR122" i="2"/>
  <c r="AQ122" i="2"/>
  <c r="S122" i="2"/>
  <c r="U122" i="2" s="1"/>
  <c r="R122" i="2"/>
  <c r="Q122" i="2"/>
  <c r="S24" i="2" s="1"/>
  <c r="P122" i="2"/>
  <c r="R24" i="2" s="1"/>
  <c r="E122" i="2"/>
  <c r="AZ121" i="2"/>
  <c r="AY121" i="2"/>
  <c r="AX121" i="2"/>
  <c r="AW121" i="2"/>
  <c r="AV121" i="2"/>
  <c r="AU121" i="2"/>
  <c r="AT121" i="2"/>
  <c r="AS121" i="2"/>
  <c r="AR121" i="2"/>
  <c r="AQ121" i="2"/>
  <c r="S121" i="2"/>
  <c r="R121" i="2"/>
  <c r="Q121" i="2"/>
  <c r="P121" i="2"/>
  <c r="E121" i="2"/>
  <c r="AZ120" i="2"/>
  <c r="AY120" i="2"/>
  <c r="AX120" i="2"/>
  <c r="AW120" i="2"/>
  <c r="AV120" i="2"/>
  <c r="AU120" i="2"/>
  <c r="AT120" i="2"/>
  <c r="AS120" i="2"/>
  <c r="AR120" i="2"/>
  <c r="AQ120" i="2"/>
  <c r="S120" i="2"/>
  <c r="R120" i="2"/>
  <c r="T120" i="2" s="1"/>
  <c r="Q120" i="2"/>
  <c r="P120" i="2"/>
  <c r="E120" i="2"/>
  <c r="AZ119" i="2"/>
  <c r="AY119" i="2"/>
  <c r="AX119" i="2"/>
  <c r="AW119" i="2"/>
  <c r="AV119" i="2"/>
  <c r="AU119" i="2"/>
  <c r="AT119" i="2"/>
  <c r="AS119" i="2"/>
  <c r="AR119" i="2"/>
  <c r="AQ119" i="2"/>
  <c r="S119" i="2"/>
  <c r="R119" i="2"/>
  <c r="Q119" i="2"/>
  <c r="P119" i="2"/>
  <c r="E119" i="2"/>
  <c r="AZ118" i="2"/>
  <c r="AY118" i="2"/>
  <c r="AX118" i="2"/>
  <c r="AW118" i="2"/>
  <c r="AV118" i="2"/>
  <c r="AU118" i="2"/>
  <c r="AT118" i="2"/>
  <c r="AS118" i="2"/>
  <c r="AR118" i="2"/>
  <c r="AQ118" i="2"/>
  <c r="S118" i="2"/>
  <c r="R118" i="2"/>
  <c r="Q118" i="2"/>
  <c r="P118" i="2"/>
  <c r="E118" i="2"/>
  <c r="AZ117" i="2"/>
  <c r="AY117" i="2"/>
  <c r="AX117" i="2"/>
  <c r="AW117" i="2"/>
  <c r="AV117" i="2"/>
  <c r="AU117" i="2"/>
  <c r="AT117" i="2"/>
  <c r="AS117" i="2"/>
  <c r="AR117" i="2"/>
  <c r="AQ117" i="2"/>
  <c r="S117" i="2"/>
  <c r="R117" i="2"/>
  <c r="Q117" i="2"/>
  <c r="P117" i="2"/>
  <c r="E117" i="2"/>
  <c r="AZ116" i="2"/>
  <c r="AY116" i="2"/>
  <c r="AX116" i="2"/>
  <c r="AW116" i="2"/>
  <c r="AV116" i="2"/>
  <c r="AU116" i="2"/>
  <c r="AT116" i="2"/>
  <c r="AS116" i="2"/>
  <c r="AR116" i="2"/>
  <c r="AQ116" i="2"/>
  <c r="S116" i="2"/>
  <c r="R116" i="2"/>
  <c r="Q116" i="2"/>
  <c r="P116" i="2"/>
  <c r="E116" i="2"/>
  <c r="D116" i="2"/>
  <c r="D117" i="2" s="1"/>
  <c r="D118" i="2" s="1"/>
  <c r="D119" i="2" s="1"/>
  <c r="D120" i="2" s="1"/>
  <c r="D121" i="2" s="1"/>
  <c r="D122" i="2" s="1"/>
  <c r="D123" i="2" s="1"/>
  <c r="D124" i="2" s="1"/>
  <c r="D125" i="2" s="1"/>
  <c r="U115" i="2"/>
  <c r="T115" i="2"/>
  <c r="BE114" i="2"/>
  <c r="AZ114" i="2"/>
  <c r="AY114" i="2"/>
  <c r="AX114" i="2"/>
  <c r="AW114" i="2"/>
  <c r="AV114" i="2"/>
  <c r="AU114" i="2"/>
  <c r="AT114" i="2"/>
  <c r="AS114" i="2"/>
  <c r="AR114" i="2"/>
  <c r="AQ114" i="2"/>
  <c r="S114" i="2"/>
  <c r="U114" i="2" s="1"/>
  <c r="R114" i="2"/>
  <c r="Q114" i="2"/>
  <c r="P114" i="2"/>
  <c r="E114" i="2"/>
  <c r="AZ113" i="2"/>
  <c r="AY113" i="2"/>
  <c r="AX113" i="2"/>
  <c r="AW113" i="2"/>
  <c r="AV113" i="2"/>
  <c r="AU113" i="2"/>
  <c r="AT113" i="2"/>
  <c r="AS113" i="2"/>
  <c r="AR113" i="2"/>
  <c r="AQ113" i="2"/>
  <c r="S113" i="2"/>
  <c r="R113" i="2"/>
  <c r="Q113" i="2"/>
  <c r="P113" i="2"/>
  <c r="E113" i="2"/>
  <c r="AZ112" i="2"/>
  <c r="AY112" i="2"/>
  <c r="AX112" i="2"/>
  <c r="AW112" i="2"/>
  <c r="AV112" i="2"/>
  <c r="AU112" i="2"/>
  <c r="AT112" i="2"/>
  <c r="AS112" i="2"/>
  <c r="AR112" i="2"/>
  <c r="AQ112" i="2"/>
  <c r="S112" i="2"/>
  <c r="R112" i="2"/>
  <c r="Q112" i="2"/>
  <c r="P112" i="2"/>
  <c r="E112" i="2"/>
  <c r="AZ111" i="2"/>
  <c r="AY111" i="2"/>
  <c r="AX111" i="2"/>
  <c r="AW111" i="2"/>
  <c r="AV111" i="2"/>
  <c r="AU111" i="2"/>
  <c r="AT111" i="2"/>
  <c r="AS111" i="2"/>
  <c r="AR111" i="2"/>
  <c r="AQ111" i="2"/>
  <c r="S111" i="2"/>
  <c r="R111" i="2"/>
  <c r="Q111" i="2"/>
  <c r="P111" i="2"/>
  <c r="E111" i="2"/>
  <c r="AZ110" i="2"/>
  <c r="AY110" i="2"/>
  <c r="AX110" i="2"/>
  <c r="AW110" i="2"/>
  <c r="AV110" i="2"/>
  <c r="AU110" i="2"/>
  <c r="AT110" i="2"/>
  <c r="AS110" i="2"/>
  <c r="AR110" i="2"/>
  <c r="AQ110" i="2"/>
  <c r="S110" i="2"/>
  <c r="R110" i="2"/>
  <c r="P22" i="2" s="1"/>
  <c r="Q110" i="2"/>
  <c r="Q21" i="2" s="1"/>
  <c r="P110" i="2"/>
  <c r="E110" i="2"/>
  <c r="AZ109" i="2"/>
  <c r="AY109" i="2"/>
  <c r="AX109" i="2"/>
  <c r="AW109" i="2"/>
  <c r="AV109" i="2"/>
  <c r="AU109" i="2"/>
  <c r="AT109" i="2"/>
  <c r="AS109" i="2"/>
  <c r="AR109" i="2"/>
  <c r="AQ109" i="2"/>
  <c r="S109" i="2"/>
  <c r="R109" i="2"/>
  <c r="Q109" i="2"/>
  <c r="O21" i="2" s="1"/>
  <c r="P109" i="2"/>
  <c r="N21" i="2" s="1"/>
  <c r="E109" i="2"/>
  <c r="AZ108" i="2"/>
  <c r="AY108" i="2"/>
  <c r="AX108" i="2"/>
  <c r="AW108" i="2"/>
  <c r="AV108" i="2"/>
  <c r="AU108" i="2"/>
  <c r="AT108" i="2"/>
  <c r="AS108" i="2"/>
  <c r="AR108" i="2"/>
  <c r="AQ108" i="2"/>
  <c r="S108" i="2"/>
  <c r="R108" i="2"/>
  <c r="Q108" i="2"/>
  <c r="P108" i="2"/>
  <c r="L21" i="2" s="1"/>
  <c r="E108" i="2"/>
  <c r="AZ107" i="2"/>
  <c r="AY107" i="2"/>
  <c r="AX107" i="2"/>
  <c r="AW107" i="2"/>
  <c r="AV107" i="2"/>
  <c r="AU107" i="2"/>
  <c r="AT107" i="2"/>
  <c r="AS107" i="2"/>
  <c r="AR107" i="2"/>
  <c r="AQ107" i="2"/>
  <c r="S107" i="2"/>
  <c r="U107" i="2" s="1"/>
  <c r="R107" i="2"/>
  <c r="Q107" i="2"/>
  <c r="P107" i="2"/>
  <c r="E107" i="2"/>
  <c r="AZ106" i="2"/>
  <c r="AY106" i="2"/>
  <c r="AX106" i="2"/>
  <c r="AW106" i="2"/>
  <c r="AV106" i="2"/>
  <c r="AU106" i="2"/>
  <c r="AT106" i="2"/>
  <c r="AS106" i="2"/>
  <c r="AR106" i="2"/>
  <c r="AQ106" i="2"/>
  <c r="S106" i="2"/>
  <c r="U106" i="2" s="1"/>
  <c r="R106" i="2"/>
  <c r="Q106" i="2"/>
  <c r="P106" i="2"/>
  <c r="E106" i="2"/>
  <c r="AZ105" i="2"/>
  <c r="AY105" i="2"/>
  <c r="AX105" i="2"/>
  <c r="AW105" i="2"/>
  <c r="AV105" i="2"/>
  <c r="AU105" i="2"/>
  <c r="AT105" i="2"/>
  <c r="AS105" i="2"/>
  <c r="AR105" i="2"/>
  <c r="AQ105" i="2"/>
  <c r="S105" i="2"/>
  <c r="R105" i="2"/>
  <c r="Q105" i="2"/>
  <c r="P105" i="2"/>
  <c r="E105" i="2"/>
  <c r="D105" i="2"/>
  <c r="D106" i="2" s="1"/>
  <c r="D107" i="2" s="1"/>
  <c r="D108" i="2" s="1"/>
  <c r="D109" i="2" s="1"/>
  <c r="D110" i="2" s="1"/>
  <c r="D111" i="2" s="1"/>
  <c r="D112" i="2" s="1"/>
  <c r="D113" i="2" s="1"/>
  <c r="D114" i="2" s="1"/>
  <c r="U104" i="2"/>
  <c r="BF115" i="2" s="1"/>
  <c r="T104" i="2"/>
  <c r="AZ103" i="2"/>
  <c r="AY103" i="2"/>
  <c r="AX103" i="2"/>
  <c r="AW103" i="2"/>
  <c r="AV103" i="2"/>
  <c r="AU103" i="2"/>
  <c r="AT103" i="2"/>
  <c r="AS103" i="2"/>
  <c r="AR103" i="2"/>
  <c r="AQ103" i="2"/>
  <c r="S103" i="2"/>
  <c r="R103" i="2"/>
  <c r="T103" i="2" s="1"/>
  <c r="BC103" i="2" s="1"/>
  <c r="Q103" i="2"/>
  <c r="P103" i="2"/>
  <c r="E103" i="2"/>
  <c r="AZ102" i="2"/>
  <c r="AY102" i="2"/>
  <c r="AX102" i="2"/>
  <c r="AW102" i="2"/>
  <c r="AV102" i="2"/>
  <c r="AU102" i="2"/>
  <c r="AT102" i="2"/>
  <c r="AS102" i="2"/>
  <c r="AR102" i="2"/>
  <c r="AQ102" i="2"/>
  <c r="S102" i="2"/>
  <c r="R102" i="2"/>
  <c r="T102" i="2" s="1"/>
  <c r="Q102" i="2"/>
  <c r="P102" i="2"/>
  <c r="E102" i="2"/>
  <c r="AZ101" i="2"/>
  <c r="AY101" i="2"/>
  <c r="AX101" i="2"/>
  <c r="AW101" i="2"/>
  <c r="AV101" i="2"/>
  <c r="AU101" i="2"/>
  <c r="AT101" i="2"/>
  <c r="AS101" i="2"/>
  <c r="AR101" i="2"/>
  <c r="AQ101" i="2"/>
  <c r="S101" i="2"/>
  <c r="R101" i="2"/>
  <c r="T101" i="2" s="1"/>
  <c r="BC101" i="2" s="1"/>
  <c r="Q101" i="2"/>
  <c r="P101" i="2"/>
  <c r="E101" i="2"/>
  <c r="AZ100" i="2"/>
  <c r="AY100" i="2"/>
  <c r="AX100" i="2"/>
  <c r="AW100" i="2"/>
  <c r="AV100" i="2"/>
  <c r="AU100" i="2"/>
  <c r="AT100" i="2"/>
  <c r="AS100" i="2"/>
  <c r="AR100" i="2"/>
  <c r="AQ100" i="2"/>
  <c r="S100" i="2"/>
  <c r="R100" i="2"/>
  <c r="T100" i="2" s="1"/>
  <c r="Q100" i="2"/>
  <c r="P100" i="2"/>
  <c r="E100" i="2"/>
  <c r="AZ99" i="2"/>
  <c r="AY99" i="2"/>
  <c r="AX99" i="2"/>
  <c r="AW99" i="2"/>
  <c r="AV99" i="2"/>
  <c r="AU99" i="2"/>
  <c r="AT99" i="2"/>
  <c r="AS99" i="2"/>
  <c r="AR99" i="2"/>
  <c r="AQ99" i="2"/>
  <c r="S99" i="2"/>
  <c r="R99" i="2"/>
  <c r="Q99" i="2"/>
  <c r="P99" i="2"/>
  <c r="E99" i="2"/>
  <c r="AZ98" i="2"/>
  <c r="AY98" i="2"/>
  <c r="AX98" i="2"/>
  <c r="AW98" i="2"/>
  <c r="AV98" i="2"/>
  <c r="AU98" i="2"/>
  <c r="AT98" i="2"/>
  <c r="AS98" i="2"/>
  <c r="AR98" i="2"/>
  <c r="AQ98" i="2"/>
  <c r="S98" i="2"/>
  <c r="R98" i="2"/>
  <c r="Q98" i="2"/>
  <c r="P98" i="2"/>
  <c r="E98" i="2"/>
  <c r="AZ97" i="2"/>
  <c r="AY97" i="2"/>
  <c r="AX97" i="2"/>
  <c r="AW97" i="2"/>
  <c r="AV97" i="2"/>
  <c r="AU97" i="2"/>
  <c r="AT97" i="2"/>
  <c r="AS97" i="2"/>
  <c r="AR97" i="2"/>
  <c r="AQ97" i="2"/>
  <c r="S97" i="2"/>
  <c r="R97" i="2"/>
  <c r="T97" i="2" s="1"/>
  <c r="BC97" i="2" s="1"/>
  <c r="Q97" i="2"/>
  <c r="P97" i="2"/>
  <c r="E97" i="2"/>
  <c r="AZ96" i="2"/>
  <c r="AY96" i="2"/>
  <c r="AX96" i="2"/>
  <c r="AW96" i="2"/>
  <c r="AV96" i="2"/>
  <c r="AU96" i="2"/>
  <c r="AT96" i="2"/>
  <c r="AS96" i="2"/>
  <c r="AR96" i="2"/>
  <c r="AQ96" i="2"/>
  <c r="S96" i="2"/>
  <c r="R96" i="2"/>
  <c r="T96" i="2" s="1"/>
  <c r="Q96" i="2"/>
  <c r="P96" i="2"/>
  <c r="E96" i="2"/>
  <c r="AZ95" i="2"/>
  <c r="AY95" i="2"/>
  <c r="AX95" i="2"/>
  <c r="AW95" i="2"/>
  <c r="AV95" i="2"/>
  <c r="AU95" i="2"/>
  <c r="AT95" i="2"/>
  <c r="AS95" i="2"/>
  <c r="AR95" i="2"/>
  <c r="AQ95" i="2"/>
  <c r="S95" i="2"/>
  <c r="R95" i="2"/>
  <c r="T95" i="2" s="1"/>
  <c r="BC95" i="2" s="1"/>
  <c r="Q95" i="2"/>
  <c r="P95" i="2"/>
  <c r="E95" i="2"/>
  <c r="AZ94" i="2"/>
  <c r="AY94" i="2"/>
  <c r="AX94" i="2"/>
  <c r="AW94" i="2"/>
  <c r="AV94" i="2"/>
  <c r="AU94" i="2"/>
  <c r="AT94" i="2"/>
  <c r="AS94" i="2"/>
  <c r="AR94" i="2"/>
  <c r="AQ94" i="2"/>
  <c r="S94" i="2"/>
  <c r="R94" i="2"/>
  <c r="Q94" i="2"/>
  <c r="P94" i="2"/>
  <c r="E94" i="2"/>
  <c r="D94" i="2"/>
  <c r="D95" i="2" s="1"/>
  <c r="D96" i="2" s="1"/>
  <c r="D97" i="2" s="1"/>
  <c r="D98" i="2" s="1"/>
  <c r="D99" i="2" s="1"/>
  <c r="D100" i="2" s="1"/>
  <c r="D101" i="2" s="1"/>
  <c r="D102" i="2" s="1"/>
  <c r="D103" i="2" s="1"/>
  <c r="U93" i="2"/>
  <c r="T93" i="2"/>
  <c r="BE92" i="2"/>
  <c r="AZ92" i="2"/>
  <c r="AY92" i="2"/>
  <c r="AX92" i="2"/>
  <c r="AW92" i="2"/>
  <c r="AV92" i="2"/>
  <c r="AU92" i="2"/>
  <c r="AT92" i="2"/>
  <c r="AS92" i="2"/>
  <c r="AR92" i="2"/>
  <c r="AQ92" i="2"/>
  <c r="S92" i="2"/>
  <c r="R92" i="2"/>
  <c r="Q92" i="2"/>
  <c r="P92" i="2"/>
  <c r="Z15" i="2" s="1"/>
  <c r="E92" i="2"/>
  <c r="AZ91" i="2"/>
  <c r="AY91" i="2"/>
  <c r="AX91" i="2"/>
  <c r="AW91" i="2"/>
  <c r="AV91" i="2"/>
  <c r="AU91" i="2"/>
  <c r="AT91" i="2"/>
  <c r="AS91" i="2"/>
  <c r="AR91" i="2"/>
  <c r="AQ91" i="2"/>
  <c r="S91" i="2"/>
  <c r="U91" i="2" s="1"/>
  <c r="AO91" i="2" s="1"/>
  <c r="R91" i="2"/>
  <c r="Q91" i="2"/>
  <c r="P91" i="2"/>
  <c r="E91" i="2"/>
  <c r="AZ90" i="2"/>
  <c r="AY90" i="2"/>
  <c r="AX90" i="2"/>
  <c r="AW90" i="2"/>
  <c r="AV90" i="2"/>
  <c r="AU90" i="2"/>
  <c r="AT90" i="2"/>
  <c r="AS90" i="2"/>
  <c r="AR90" i="2"/>
  <c r="AQ90" i="2"/>
  <c r="S90" i="2"/>
  <c r="U90" i="2" s="1"/>
  <c r="AO90" i="2" s="1"/>
  <c r="R90" i="2"/>
  <c r="Q90" i="2"/>
  <c r="P90" i="2"/>
  <c r="E90" i="2"/>
  <c r="AZ89" i="2"/>
  <c r="AY89" i="2"/>
  <c r="AX89" i="2"/>
  <c r="AW89" i="2"/>
  <c r="AV89" i="2"/>
  <c r="AU89" i="2"/>
  <c r="AT89" i="2"/>
  <c r="AS89" i="2"/>
  <c r="AR89" i="2"/>
  <c r="AQ89" i="2"/>
  <c r="S89" i="2"/>
  <c r="R89" i="2"/>
  <c r="Q89" i="2"/>
  <c r="P89" i="2"/>
  <c r="E89" i="2"/>
  <c r="AZ88" i="2"/>
  <c r="AY88" i="2"/>
  <c r="AX88" i="2"/>
  <c r="AW88" i="2"/>
  <c r="AV88" i="2"/>
  <c r="AU88" i="2"/>
  <c r="AT88" i="2"/>
  <c r="AS88" i="2"/>
  <c r="AR88" i="2"/>
  <c r="AQ88" i="2"/>
  <c r="S88" i="2"/>
  <c r="R88" i="2"/>
  <c r="Q88" i="2"/>
  <c r="P88" i="2"/>
  <c r="E88" i="2"/>
  <c r="AZ87" i="2"/>
  <c r="AY87" i="2"/>
  <c r="AX87" i="2"/>
  <c r="AW87" i="2"/>
  <c r="AV87" i="2"/>
  <c r="AU87" i="2"/>
  <c r="AT87" i="2"/>
  <c r="AS87" i="2"/>
  <c r="AR87" i="2"/>
  <c r="AQ87" i="2"/>
  <c r="S87" i="2"/>
  <c r="Q16" i="2" s="1"/>
  <c r="R87" i="2"/>
  <c r="Q87" i="2"/>
  <c r="P87" i="2"/>
  <c r="E87" i="2"/>
  <c r="AZ86" i="2"/>
  <c r="AY86" i="2"/>
  <c r="AX86" i="2"/>
  <c r="AW86" i="2"/>
  <c r="AV86" i="2"/>
  <c r="AU86" i="2"/>
  <c r="AT86" i="2"/>
  <c r="AS86" i="2"/>
  <c r="AR86" i="2"/>
  <c r="AQ86" i="2"/>
  <c r="Q86" i="2"/>
  <c r="M15" i="2" s="1"/>
  <c r="P86" i="2"/>
  <c r="L15" i="2" s="1"/>
  <c r="E86" i="2"/>
  <c r="AZ85" i="2"/>
  <c r="AY85" i="2"/>
  <c r="AX85" i="2"/>
  <c r="AW85" i="2"/>
  <c r="AV85" i="2"/>
  <c r="AU85" i="2"/>
  <c r="AT85" i="2"/>
  <c r="AS85" i="2"/>
  <c r="AR85" i="2"/>
  <c r="AQ85" i="2"/>
  <c r="Q85" i="2"/>
  <c r="K15" i="2" s="1"/>
  <c r="P85" i="2"/>
  <c r="J15" i="2" s="1"/>
  <c r="E85" i="2"/>
  <c r="AZ84" i="2"/>
  <c r="AY84" i="2"/>
  <c r="AX84" i="2"/>
  <c r="AW84" i="2"/>
  <c r="AV84" i="2"/>
  <c r="AU84" i="2"/>
  <c r="AT84" i="2"/>
  <c r="AS84" i="2"/>
  <c r="AR84" i="2"/>
  <c r="AQ84" i="2"/>
  <c r="Q84" i="2"/>
  <c r="I15" i="2" s="1"/>
  <c r="P84" i="2"/>
  <c r="H15" i="2" s="1"/>
  <c r="E84" i="2"/>
  <c r="AZ83" i="2"/>
  <c r="AY83" i="2"/>
  <c r="AX83" i="2"/>
  <c r="AW83" i="2"/>
  <c r="AV83" i="2"/>
  <c r="AU83" i="2"/>
  <c r="AT83" i="2"/>
  <c r="AS83" i="2"/>
  <c r="AR83" i="2"/>
  <c r="AQ83" i="2"/>
  <c r="Q83" i="2"/>
  <c r="P83" i="2"/>
  <c r="E83" i="2"/>
  <c r="D83" i="2"/>
  <c r="D84" i="2" s="1"/>
  <c r="D85" i="2" s="1"/>
  <c r="D86" i="2" s="1"/>
  <c r="D87" i="2" s="1"/>
  <c r="D88" i="2" s="1"/>
  <c r="D89" i="2" s="1"/>
  <c r="D90" i="2" s="1"/>
  <c r="D91" i="2" s="1"/>
  <c r="D92" i="2" s="1"/>
  <c r="U82" i="2"/>
  <c r="T82" i="2"/>
  <c r="AZ81" i="2"/>
  <c r="AY81" i="2"/>
  <c r="AX81" i="2"/>
  <c r="AW81" i="2"/>
  <c r="AV81" i="2"/>
  <c r="AU81" i="2"/>
  <c r="AT81" i="2"/>
  <c r="AS81" i="2"/>
  <c r="AR81" i="2"/>
  <c r="AQ81" i="2"/>
  <c r="S81" i="2"/>
  <c r="R81" i="2"/>
  <c r="Q81" i="2"/>
  <c r="P81" i="2"/>
  <c r="E81" i="2"/>
  <c r="AZ80" i="2"/>
  <c r="AY80" i="2"/>
  <c r="AX80" i="2"/>
  <c r="AW80" i="2"/>
  <c r="AV80" i="2"/>
  <c r="AU80" i="2"/>
  <c r="AT80" i="2"/>
  <c r="AS80" i="2"/>
  <c r="AR80" i="2"/>
  <c r="AQ80" i="2"/>
  <c r="S80" i="2"/>
  <c r="Y13" i="2" s="1"/>
  <c r="R80" i="2"/>
  <c r="Q80" i="2"/>
  <c r="P80" i="2"/>
  <c r="E80" i="2"/>
  <c r="AZ79" i="2"/>
  <c r="AY79" i="2"/>
  <c r="AX79" i="2"/>
  <c r="AW79" i="2"/>
  <c r="AV79" i="2"/>
  <c r="AU79" i="2"/>
  <c r="AT79" i="2"/>
  <c r="AS79" i="2"/>
  <c r="AR79" i="2"/>
  <c r="AQ79" i="2"/>
  <c r="S79" i="2"/>
  <c r="W13" i="2" s="1"/>
  <c r="R79" i="2"/>
  <c r="Q79" i="2"/>
  <c r="W12" i="2" s="1"/>
  <c r="P79" i="2"/>
  <c r="V12" i="2" s="1"/>
  <c r="E79" i="2"/>
  <c r="AZ78" i="2"/>
  <c r="AY78" i="2"/>
  <c r="AX78" i="2"/>
  <c r="AW78" i="2"/>
  <c r="AV78" i="2"/>
  <c r="AU78" i="2"/>
  <c r="AT78" i="2"/>
  <c r="AS78" i="2"/>
  <c r="AR78" i="2"/>
  <c r="AQ78" i="2"/>
  <c r="S78" i="2"/>
  <c r="R78" i="2"/>
  <c r="T78" i="2" s="1"/>
  <c r="Q78" i="2"/>
  <c r="P78" i="2"/>
  <c r="E78" i="2"/>
  <c r="AZ77" i="2"/>
  <c r="AY77" i="2"/>
  <c r="AX77" i="2"/>
  <c r="AW77" i="2"/>
  <c r="AV77" i="2"/>
  <c r="AU77" i="2"/>
  <c r="AT77" i="2"/>
  <c r="AS77" i="2"/>
  <c r="AR77" i="2"/>
  <c r="AQ77" i="2"/>
  <c r="S77" i="2"/>
  <c r="U77" i="2" s="1"/>
  <c r="R77" i="2"/>
  <c r="Q77" i="2"/>
  <c r="S12" i="2" s="1"/>
  <c r="P77" i="2"/>
  <c r="R12" i="2" s="1"/>
  <c r="E77" i="2"/>
  <c r="AZ76" i="2"/>
  <c r="AY76" i="2"/>
  <c r="AX76" i="2"/>
  <c r="AW76" i="2"/>
  <c r="AV76" i="2"/>
  <c r="AU76" i="2"/>
  <c r="AT76" i="2"/>
  <c r="AS76" i="2"/>
  <c r="AR76" i="2"/>
  <c r="AQ76" i="2"/>
  <c r="S76" i="2"/>
  <c r="R76" i="2"/>
  <c r="P13" i="2" s="1"/>
  <c r="Q76" i="2"/>
  <c r="Q12" i="2" s="1"/>
  <c r="P76" i="2"/>
  <c r="E76" i="2"/>
  <c r="AZ75" i="2"/>
  <c r="AY75" i="2"/>
  <c r="AX75" i="2"/>
  <c r="AW75" i="2"/>
  <c r="AV75" i="2"/>
  <c r="AU75" i="2"/>
  <c r="AT75" i="2"/>
  <c r="AS75" i="2"/>
  <c r="AR75" i="2"/>
  <c r="AQ75" i="2"/>
  <c r="Q75" i="2"/>
  <c r="O12" i="2" s="1"/>
  <c r="P75" i="2"/>
  <c r="N12" i="2" s="1"/>
  <c r="E75" i="2"/>
  <c r="AZ74" i="2"/>
  <c r="AY74" i="2"/>
  <c r="AX74" i="2"/>
  <c r="AW74" i="2"/>
  <c r="AV74" i="2"/>
  <c r="AU74" i="2"/>
  <c r="AT74" i="2"/>
  <c r="AS74" i="2"/>
  <c r="AR74" i="2"/>
  <c r="AQ74" i="2"/>
  <c r="Q74" i="2"/>
  <c r="K12" i="2" s="1"/>
  <c r="P74" i="2"/>
  <c r="J12" i="2" s="1"/>
  <c r="E74" i="2"/>
  <c r="AZ73" i="2"/>
  <c r="AY73" i="2"/>
  <c r="AX73" i="2"/>
  <c r="AW73" i="2"/>
  <c r="AV73" i="2"/>
  <c r="AU73" i="2"/>
  <c r="AT73" i="2"/>
  <c r="AS73" i="2"/>
  <c r="AR73" i="2"/>
  <c r="AQ73" i="2"/>
  <c r="Q73" i="2"/>
  <c r="I12" i="2" s="1"/>
  <c r="P73" i="2"/>
  <c r="H12" i="2" s="1"/>
  <c r="E73" i="2"/>
  <c r="AZ72" i="2"/>
  <c r="AY72" i="2"/>
  <c r="AX72" i="2"/>
  <c r="AW72" i="2"/>
  <c r="AV72" i="2"/>
  <c r="AU72" i="2"/>
  <c r="AT72" i="2"/>
  <c r="AS72" i="2"/>
  <c r="AR72" i="2"/>
  <c r="AQ72" i="2"/>
  <c r="Q72" i="2"/>
  <c r="G12" i="2" s="1"/>
  <c r="P72" i="2"/>
  <c r="F12" i="2" s="1"/>
  <c r="E72" i="2"/>
  <c r="D72" i="2"/>
  <c r="D73" i="2" s="1"/>
  <c r="D74" i="2" s="1"/>
  <c r="D75" i="2" s="1"/>
  <c r="D76" i="2" s="1"/>
  <c r="D77" i="2" s="1"/>
  <c r="D78" i="2" s="1"/>
  <c r="D79" i="2" s="1"/>
  <c r="D80" i="2" s="1"/>
  <c r="D81" i="2" s="1"/>
  <c r="U71" i="2"/>
  <c r="T71" i="2"/>
  <c r="AZ70" i="2"/>
  <c r="AY70" i="2"/>
  <c r="AX70" i="2"/>
  <c r="AW70" i="2"/>
  <c r="AV70" i="2"/>
  <c r="AU70" i="2"/>
  <c r="AT70" i="2"/>
  <c r="AS70" i="2"/>
  <c r="AR70" i="2"/>
  <c r="AQ70" i="2"/>
  <c r="T70" i="2"/>
  <c r="S70" i="2"/>
  <c r="AA10" i="2" s="1"/>
  <c r="R70" i="2"/>
  <c r="Q70" i="2"/>
  <c r="AA9" i="2" s="1"/>
  <c r="P70" i="2"/>
  <c r="E70" i="2"/>
  <c r="AZ69" i="2"/>
  <c r="AY69" i="2"/>
  <c r="AX69" i="2"/>
  <c r="AW69" i="2"/>
  <c r="AV69" i="2"/>
  <c r="AU69" i="2"/>
  <c r="AT69" i="2"/>
  <c r="AS69" i="2"/>
  <c r="AR69" i="2"/>
  <c r="AQ69" i="2"/>
  <c r="S69" i="2"/>
  <c r="R69" i="2"/>
  <c r="Q69" i="2"/>
  <c r="P69" i="2"/>
  <c r="E69" i="2"/>
  <c r="BH68" i="2"/>
  <c r="BG68" i="2"/>
  <c r="BF68" i="2"/>
  <c r="BE68" i="2"/>
  <c r="AZ68" i="2"/>
  <c r="AY68" i="2"/>
  <c r="AX68" i="2"/>
  <c r="AW68" i="2"/>
  <c r="AV68" i="2"/>
  <c r="AU68" i="2"/>
  <c r="AT68" i="2"/>
  <c r="AS68" i="2"/>
  <c r="AR68" i="2"/>
  <c r="AQ68" i="2"/>
  <c r="S68" i="2"/>
  <c r="T68" i="2" s="1"/>
  <c r="R68" i="2"/>
  <c r="Q68" i="2"/>
  <c r="W9" i="2" s="1"/>
  <c r="P68" i="2"/>
  <c r="V9" i="2" s="1"/>
  <c r="E68" i="2"/>
  <c r="AZ67" i="2"/>
  <c r="AY67" i="2"/>
  <c r="AX67" i="2"/>
  <c r="AW67" i="2"/>
  <c r="AV67" i="2"/>
  <c r="AU67" i="2"/>
  <c r="AT67" i="2"/>
  <c r="AS67" i="2"/>
  <c r="AR67" i="2"/>
  <c r="AQ67" i="2"/>
  <c r="S67" i="2"/>
  <c r="R67" i="2"/>
  <c r="U67" i="2" s="1"/>
  <c r="Q67" i="2"/>
  <c r="P67" i="2"/>
  <c r="E67" i="2"/>
  <c r="AZ66" i="2"/>
  <c r="AY66" i="2"/>
  <c r="AX66" i="2"/>
  <c r="AW66" i="2"/>
  <c r="AV66" i="2"/>
  <c r="AU66" i="2"/>
  <c r="AT66" i="2"/>
  <c r="AS66" i="2"/>
  <c r="AR66" i="2"/>
  <c r="AQ66" i="2"/>
  <c r="S66" i="2"/>
  <c r="S10" i="2" s="1"/>
  <c r="R66" i="2"/>
  <c r="Q66" i="2"/>
  <c r="P66" i="2"/>
  <c r="E66" i="2"/>
  <c r="AZ65" i="2"/>
  <c r="AY65" i="2"/>
  <c r="AX65" i="2"/>
  <c r="AW65" i="2"/>
  <c r="AV65" i="2"/>
  <c r="AU65" i="2"/>
  <c r="AT65" i="2"/>
  <c r="AS65" i="2"/>
  <c r="AR65" i="2"/>
  <c r="AQ65" i="2"/>
  <c r="S65" i="2"/>
  <c r="Q10" i="2" s="1"/>
  <c r="R65" i="2"/>
  <c r="Q65" i="2"/>
  <c r="P65" i="2"/>
  <c r="P9" i="2" s="1"/>
  <c r="E65" i="2"/>
  <c r="AZ64" i="2"/>
  <c r="AY64" i="2"/>
  <c r="AX64" i="2"/>
  <c r="AW64" i="2"/>
  <c r="AV64" i="2"/>
  <c r="AU64" i="2"/>
  <c r="AT64" i="2"/>
  <c r="AS64" i="2"/>
  <c r="AR64" i="2"/>
  <c r="AQ64" i="2"/>
  <c r="Q64" i="2"/>
  <c r="P64" i="2"/>
  <c r="E64" i="2"/>
  <c r="AZ63" i="2"/>
  <c r="AY63" i="2"/>
  <c r="AX63" i="2"/>
  <c r="AW63" i="2"/>
  <c r="AV63" i="2"/>
  <c r="AU63" i="2"/>
  <c r="AT63" i="2"/>
  <c r="AS63" i="2"/>
  <c r="AR63" i="2"/>
  <c r="AQ63" i="2"/>
  <c r="Q63" i="2"/>
  <c r="M9" i="2" s="1"/>
  <c r="P63" i="2"/>
  <c r="L9" i="2" s="1"/>
  <c r="E63" i="2"/>
  <c r="AZ62" i="2"/>
  <c r="AY62" i="2"/>
  <c r="AX62" i="2"/>
  <c r="AW62" i="2"/>
  <c r="AV62" i="2"/>
  <c r="AU62" i="2"/>
  <c r="AT62" i="2"/>
  <c r="AS62" i="2"/>
  <c r="AR62" i="2"/>
  <c r="AQ62" i="2"/>
  <c r="Q62" i="2"/>
  <c r="P62" i="2"/>
  <c r="H9" i="2" s="1"/>
  <c r="E62" i="2"/>
  <c r="AZ61" i="2"/>
  <c r="AY61" i="2"/>
  <c r="AX61" i="2"/>
  <c r="AW61" i="2"/>
  <c r="AV61" i="2"/>
  <c r="AU61" i="2"/>
  <c r="AT61" i="2"/>
  <c r="AS61" i="2"/>
  <c r="AR61" i="2"/>
  <c r="S61" i="2" s="1"/>
  <c r="G10" i="2" s="1"/>
  <c r="AQ61" i="2"/>
  <c r="Q61" i="2"/>
  <c r="G9" i="2" s="1"/>
  <c r="P61" i="2"/>
  <c r="F9" i="2" s="1"/>
  <c r="E61" i="2"/>
  <c r="D61" i="2"/>
  <c r="D62" i="2" s="1"/>
  <c r="D63" i="2" s="1"/>
  <c r="D64" i="2" s="1"/>
  <c r="D65" i="2" s="1"/>
  <c r="D66" i="2" s="1"/>
  <c r="D67" i="2" s="1"/>
  <c r="D68" i="2" s="1"/>
  <c r="D69" i="2" s="1"/>
  <c r="D70" i="2" s="1"/>
  <c r="U60" i="2"/>
  <c r="T60" i="2"/>
  <c r="BG59" i="2"/>
  <c r="AZ59" i="2"/>
  <c r="AY59" i="2"/>
  <c r="AX59" i="2"/>
  <c r="AW59" i="2"/>
  <c r="AV59" i="2"/>
  <c r="AU59" i="2"/>
  <c r="AT59" i="2"/>
  <c r="AS59" i="2"/>
  <c r="AR59" i="2"/>
  <c r="AQ59" i="2"/>
  <c r="S59" i="2"/>
  <c r="R59" i="2"/>
  <c r="Q59" i="2"/>
  <c r="AA6" i="2" s="1"/>
  <c r="P59" i="2"/>
  <c r="E59" i="2"/>
  <c r="AZ58" i="2"/>
  <c r="AY58" i="2"/>
  <c r="AX58" i="2"/>
  <c r="AW58" i="2"/>
  <c r="AV58" i="2"/>
  <c r="AU58" i="2"/>
  <c r="AT58" i="2"/>
  <c r="AS58" i="2"/>
  <c r="AR58" i="2"/>
  <c r="AQ58" i="2"/>
  <c r="S58" i="2"/>
  <c r="U58" i="2" s="1"/>
  <c r="Y8" i="2" s="1"/>
  <c r="R58" i="2"/>
  <c r="Q58" i="2"/>
  <c r="P58" i="2"/>
  <c r="E58" i="2"/>
  <c r="AZ57" i="2"/>
  <c r="AY57" i="2"/>
  <c r="AX57" i="2"/>
  <c r="AW57" i="2"/>
  <c r="AV57" i="2"/>
  <c r="AU57" i="2"/>
  <c r="AT57" i="2"/>
  <c r="AS57" i="2"/>
  <c r="AR57" i="2"/>
  <c r="AQ57" i="2"/>
  <c r="S57" i="2"/>
  <c r="R57" i="2"/>
  <c r="Q57" i="2"/>
  <c r="P57" i="2"/>
  <c r="E57" i="2"/>
  <c r="AZ56" i="2"/>
  <c r="AY56" i="2"/>
  <c r="AX56" i="2"/>
  <c r="AW56" i="2"/>
  <c r="AV56" i="2"/>
  <c r="AU56" i="2"/>
  <c r="AT56" i="2"/>
  <c r="AS56" i="2"/>
  <c r="AR56" i="2"/>
  <c r="AQ56" i="2"/>
  <c r="S56" i="2"/>
  <c r="R56" i="2"/>
  <c r="Q56" i="2"/>
  <c r="P56" i="2"/>
  <c r="E56" i="2"/>
  <c r="AZ55" i="2"/>
  <c r="AY55" i="2"/>
  <c r="AX55" i="2"/>
  <c r="AW55" i="2"/>
  <c r="AV55" i="2"/>
  <c r="AU55" i="2"/>
  <c r="AT55" i="2"/>
  <c r="AS55" i="2"/>
  <c r="AR55" i="2"/>
  <c r="AQ55" i="2"/>
  <c r="S55" i="2"/>
  <c r="S7" i="2" s="1"/>
  <c r="R55" i="2"/>
  <c r="Q55" i="2"/>
  <c r="S6" i="2" s="1"/>
  <c r="P55" i="2"/>
  <c r="R6" i="2" s="1"/>
  <c r="E55" i="2"/>
  <c r="AZ54" i="2"/>
  <c r="AY54" i="2"/>
  <c r="AX54" i="2"/>
  <c r="AW54" i="2"/>
  <c r="AV54" i="2"/>
  <c r="AU54" i="2"/>
  <c r="AT54" i="2"/>
  <c r="AS54" i="2"/>
  <c r="AR54" i="2"/>
  <c r="AQ54" i="2"/>
  <c r="S54" i="2"/>
  <c r="R54" i="2"/>
  <c r="P7" i="2" s="1"/>
  <c r="Q54" i="2"/>
  <c r="P54" i="2"/>
  <c r="P6" i="2" s="1"/>
  <c r="E54" i="2"/>
  <c r="AZ53" i="2"/>
  <c r="AY53" i="2"/>
  <c r="AX53" i="2"/>
  <c r="AW53" i="2"/>
  <c r="AV53" i="2"/>
  <c r="AU53" i="2"/>
  <c r="AT53" i="2"/>
  <c r="AS53" i="2"/>
  <c r="AR53" i="2"/>
  <c r="AQ53" i="2"/>
  <c r="Q53" i="2"/>
  <c r="O6" i="2" s="1"/>
  <c r="P53" i="2"/>
  <c r="N6" i="2" s="1"/>
  <c r="E53" i="2"/>
  <c r="AZ52" i="2"/>
  <c r="AY52" i="2"/>
  <c r="AX52" i="2"/>
  <c r="AW52" i="2"/>
  <c r="AV52" i="2"/>
  <c r="AU52" i="2"/>
  <c r="AT52" i="2"/>
  <c r="AS52" i="2"/>
  <c r="AR52" i="2"/>
  <c r="AQ52" i="2"/>
  <c r="Q52" i="2"/>
  <c r="M6" i="2" s="1"/>
  <c r="P52" i="2"/>
  <c r="E52" i="2"/>
  <c r="AZ51" i="2"/>
  <c r="AY51" i="2"/>
  <c r="AX51" i="2"/>
  <c r="AW51" i="2"/>
  <c r="AV51" i="2"/>
  <c r="AU51" i="2"/>
  <c r="AT51" i="2"/>
  <c r="AS51" i="2"/>
  <c r="AR51" i="2"/>
  <c r="AQ51" i="2"/>
  <c r="Q51" i="2"/>
  <c r="K6" i="2" s="1"/>
  <c r="P51" i="2"/>
  <c r="E51" i="2"/>
  <c r="AZ50" i="2"/>
  <c r="AY50" i="2"/>
  <c r="AX50" i="2"/>
  <c r="AW50" i="2"/>
  <c r="AV50" i="2"/>
  <c r="AU50" i="2"/>
  <c r="AT50" i="2"/>
  <c r="AS50" i="2"/>
  <c r="AR50" i="2"/>
  <c r="AQ50" i="2"/>
  <c r="Q50" i="2"/>
  <c r="G6" i="2" s="1"/>
  <c r="P50" i="2"/>
  <c r="F6" i="2" s="1"/>
  <c r="E50" i="2"/>
  <c r="D50" i="2"/>
  <c r="D51" i="2" s="1"/>
  <c r="D52" i="2" s="1"/>
  <c r="D53" i="2" s="1"/>
  <c r="D54" i="2" s="1"/>
  <c r="D55" i="2" s="1"/>
  <c r="D56" i="2" s="1"/>
  <c r="D57" i="2" s="1"/>
  <c r="D58" i="2" s="1"/>
  <c r="D59" i="2" s="1"/>
  <c r="U49" i="2"/>
  <c r="T49" i="2"/>
  <c r="BF48" i="2"/>
  <c r="BE48" i="2"/>
  <c r="AZ48" i="2"/>
  <c r="AY48" i="2"/>
  <c r="AX48" i="2"/>
  <c r="AW48" i="2"/>
  <c r="AV48" i="2"/>
  <c r="AU48" i="2"/>
  <c r="AT48" i="2"/>
  <c r="AS48" i="2"/>
  <c r="AR48" i="2"/>
  <c r="AQ48" i="2"/>
  <c r="S48" i="2"/>
  <c r="R48" i="2"/>
  <c r="Z4" i="2" s="1"/>
  <c r="Q48" i="2"/>
  <c r="P48" i="2"/>
  <c r="Z3" i="2" s="1"/>
  <c r="E48" i="2"/>
  <c r="AZ47" i="2"/>
  <c r="AY47" i="2"/>
  <c r="AX47" i="2"/>
  <c r="AW47" i="2"/>
  <c r="AV47" i="2"/>
  <c r="AU47" i="2"/>
  <c r="AT47" i="2"/>
  <c r="AS47" i="2"/>
  <c r="AR47" i="2"/>
  <c r="AQ47" i="2"/>
  <c r="S47" i="2"/>
  <c r="R47" i="2"/>
  <c r="T47" i="2" s="1"/>
  <c r="X5" i="2" s="1"/>
  <c r="Q47" i="2"/>
  <c r="Y3" i="2" s="1"/>
  <c r="P47" i="2"/>
  <c r="E47" i="2"/>
  <c r="BH46" i="2"/>
  <c r="BG46" i="2"/>
  <c r="BF46" i="2"/>
  <c r="BE46" i="2"/>
  <c r="AZ46" i="2"/>
  <c r="AY46" i="2"/>
  <c r="AX46" i="2"/>
  <c r="AW46" i="2"/>
  <c r="AV46" i="2"/>
  <c r="AU46" i="2"/>
  <c r="AT46" i="2"/>
  <c r="AS46" i="2"/>
  <c r="AR46" i="2"/>
  <c r="AQ46" i="2"/>
  <c r="S46" i="2"/>
  <c r="W4" i="2" s="1"/>
  <c r="R46" i="2"/>
  <c r="Q46" i="2"/>
  <c r="W3" i="2" s="1"/>
  <c r="AN27" i="2" s="1"/>
  <c r="P46" i="2"/>
  <c r="E46" i="2"/>
  <c r="AZ45" i="2"/>
  <c r="AY45" i="2"/>
  <c r="AX45" i="2"/>
  <c r="AW45" i="2"/>
  <c r="AV45" i="2"/>
  <c r="AU45" i="2"/>
  <c r="AT45" i="2"/>
  <c r="AS45" i="2"/>
  <c r="AR45" i="2"/>
  <c r="AQ45" i="2"/>
  <c r="S45" i="2"/>
  <c r="R45" i="2"/>
  <c r="Q45" i="2"/>
  <c r="P45" i="2"/>
  <c r="E45" i="2"/>
  <c r="AZ44" i="2"/>
  <c r="AY44" i="2"/>
  <c r="AX44" i="2"/>
  <c r="AW44" i="2"/>
  <c r="AV44" i="2"/>
  <c r="AU44" i="2"/>
  <c r="AT44" i="2"/>
  <c r="AS44" i="2"/>
  <c r="AR44" i="2"/>
  <c r="AQ44" i="2"/>
  <c r="S44" i="2"/>
  <c r="S4" i="2" s="1"/>
  <c r="R44" i="2"/>
  <c r="R4" i="2" s="1"/>
  <c r="Q44" i="2"/>
  <c r="S3" i="2" s="1"/>
  <c r="P44" i="2"/>
  <c r="E44" i="2"/>
  <c r="AZ43" i="2"/>
  <c r="AY43" i="2"/>
  <c r="AX43" i="2"/>
  <c r="AW43" i="2"/>
  <c r="AV43" i="2"/>
  <c r="AU43" i="2"/>
  <c r="AT43" i="2"/>
  <c r="AS43" i="2"/>
  <c r="AR43" i="2"/>
  <c r="AQ43" i="2"/>
  <c r="S43" i="2"/>
  <c r="R43" i="2"/>
  <c r="Q43" i="2"/>
  <c r="Q3" i="2" s="1"/>
  <c r="P43" i="2"/>
  <c r="P3" i="2" s="1"/>
  <c r="E43" i="2"/>
  <c r="AZ42" i="2"/>
  <c r="AY42" i="2"/>
  <c r="AX42" i="2"/>
  <c r="AW42" i="2"/>
  <c r="AV42" i="2"/>
  <c r="AU42" i="2"/>
  <c r="AT42" i="2"/>
  <c r="AS42" i="2"/>
  <c r="AR42" i="2"/>
  <c r="AQ42" i="2"/>
  <c r="Q42" i="2"/>
  <c r="O3" i="2" s="1"/>
  <c r="P42" i="2"/>
  <c r="N3" i="2" s="1"/>
  <c r="E42" i="2"/>
  <c r="AZ41" i="2"/>
  <c r="AY41" i="2"/>
  <c r="AX41" i="2"/>
  <c r="AW41" i="2"/>
  <c r="AV41" i="2"/>
  <c r="AU41" i="2"/>
  <c r="AT41" i="2"/>
  <c r="AS41" i="2"/>
  <c r="AR41" i="2"/>
  <c r="AQ41" i="2"/>
  <c r="Q41" i="2"/>
  <c r="M3" i="2" s="1"/>
  <c r="P41" i="2"/>
  <c r="L3" i="2" s="1"/>
  <c r="E41" i="2"/>
  <c r="AZ40" i="2"/>
  <c r="AY40" i="2"/>
  <c r="AX40" i="2"/>
  <c r="AW40" i="2"/>
  <c r="AV40" i="2"/>
  <c r="AU40" i="2"/>
  <c r="AT40" i="2"/>
  <c r="AS40" i="2"/>
  <c r="AR40" i="2"/>
  <c r="AQ40" i="2"/>
  <c r="Q40" i="2"/>
  <c r="K3" i="2" s="1"/>
  <c r="P40" i="2"/>
  <c r="J3" i="2" s="1"/>
  <c r="E40" i="2"/>
  <c r="AZ39" i="2"/>
  <c r="AY39" i="2"/>
  <c r="AX39" i="2"/>
  <c r="AW39" i="2"/>
  <c r="AV39" i="2"/>
  <c r="AU39" i="2"/>
  <c r="AT39" i="2"/>
  <c r="AS39" i="2"/>
  <c r="AR39" i="2"/>
  <c r="AQ39" i="2"/>
  <c r="Q39" i="2"/>
  <c r="P39" i="2"/>
  <c r="E39" i="2"/>
  <c r="D39" i="2"/>
  <c r="D41" i="2" s="1"/>
  <c r="BC35" i="2"/>
  <c r="AY35" i="2"/>
  <c r="U35" i="2"/>
  <c r="S35" i="2"/>
  <c r="M35" i="2"/>
  <c r="K35" i="2"/>
  <c r="X34" i="2"/>
  <c r="W34" i="2"/>
  <c r="V34" i="2"/>
  <c r="T34" i="2"/>
  <c r="R34" i="2"/>
  <c r="P34" i="2"/>
  <c r="BC33" i="2" s="1"/>
  <c r="N34" i="2"/>
  <c r="L34" i="2"/>
  <c r="J34" i="2"/>
  <c r="I34" i="2"/>
  <c r="H34" i="2"/>
  <c r="F34" i="2"/>
  <c r="AY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BG32" i="2"/>
  <c r="BC32" i="2"/>
  <c r="AY32" i="2"/>
  <c r="U31" i="2"/>
  <c r="T31" i="2"/>
  <c r="S31" i="2"/>
  <c r="K31" i="2"/>
  <c r="AY30" i="2"/>
  <c r="Z30" i="2"/>
  <c r="W30" i="2"/>
  <c r="V30" i="2"/>
  <c r="U30" i="2"/>
  <c r="AN24" i="2" s="1"/>
  <c r="T30" i="2"/>
  <c r="AO24" i="2" s="1"/>
  <c r="R30" i="2"/>
  <c r="P30" i="2"/>
  <c r="O30" i="2"/>
  <c r="N30" i="2"/>
  <c r="L30" i="2"/>
  <c r="J30" i="2"/>
  <c r="H30" i="2"/>
  <c r="G30" i="2"/>
  <c r="F30" i="2"/>
  <c r="BG29" i="2"/>
  <c r="BF29" i="2"/>
  <c r="BE29" i="2"/>
  <c r="BD29" i="2"/>
  <c r="BC29" i="2"/>
  <c r="BB29" i="2"/>
  <c r="BA29" i="2"/>
  <c r="AZ29" i="2"/>
  <c r="AY29" i="2"/>
  <c r="Z29" i="2"/>
  <c r="X29" i="2"/>
  <c r="U29" i="2"/>
  <c r="K29" i="2"/>
  <c r="J29" i="2"/>
  <c r="H29" i="2"/>
  <c r="G29" i="2"/>
  <c r="F29" i="2"/>
  <c r="AA28" i="2"/>
  <c r="Z28" i="2"/>
  <c r="Y28" i="2"/>
  <c r="X28" i="2"/>
  <c r="U28" i="2"/>
  <c r="T28" i="2"/>
  <c r="R28" i="2"/>
  <c r="Q28" i="2"/>
  <c r="P28" i="2"/>
  <c r="BB27" i="2" s="1"/>
  <c r="O28" i="2"/>
  <c r="M28" i="2"/>
  <c r="K28" i="2"/>
  <c r="J28" i="2"/>
  <c r="I28" i="2"/>
  <c r="H28" i="2"/>
  <c r="G28" i="2"/>
  <c r="F28" i="2"/>
  <c r="BE27" i="2"/>
  <c r="AY27" i="2"/>
  <c r="AA27" i="2"/>
  <c r="Z27" i="2"/>
  <c r="Y27" i="2"/>
  <c r="X27" i="2"/>
  <c r="U27" i="2"/>
  <c r="T27" i="2"/>
  <c r="S27" i="2"/>
  <c r="R27" i="2"/>
  <c r="Q27" i="2"/>
  <c r="P27" i="2"/>
  <c r="N27" i="2"/>
  <c r="J27" i="2"/>
  <c r="I27" i="2"/>
  <c r="H27" i="2"/>
  <c r="G27" i="2"/>
  <c r="F27" i="2"/>
  <c r="BD26" i="2"/>
  <c r="BC26" i="2"/>
  <c r="BB26" i="2"/>
  <c r="BA26" i="2"/>
  <c r="AZ26" i="2"/>
  <c r="AY26" i="2"/>
  <c r="AX26" i="2"/>
  <c r="S26" i="2"/>
  <c r="N26" i="2"/>
  <c r="AA25" i="2"/>
  <c r="BE35" i="2" s="1"/>
  <c r="Z25" i="2"/>
  <c r="W25" i="2"/>
  <c r="S25" i="2"/>
  <c r="R25" i="2"/>
  <c r="Q25" i="2"/>
  <c r="P25" i="2"/>
  <c r="O25" i="2"/>
  <c r="BB24" i="2" s="1"/>
  <c r="N25" i="2"/>
  <c r="M25" i="2"/>
  <c r="L25" i="2"/>
  <c r="J25" i="2"/>
  <c r="H25" i="2"/>
  <c r="G25" i="2"/>
  <c r="AY24" i="2"/>
  <c r="AA24" i="2"/>
  <c r="Z24" i="2"/>
  <c r="Y24" i="2"/>
  <c r="X24" i="2"/>
  <c r="Q24" i="2"/>
  <c r="P24" i="2"/>
  <c r="O24" i="2"/>
  <c r="N24" i="2"/>
  <c r="M24" i="2"/>
  <c r="L24" i="2"/>
  <c r="K24" i="2"/>
  <c r="J24" i="2"/>
  <c r="I24" i="2"/>
  <c r="H24" i="2"/>
  <c r="G24" i="2"/>
  <c r="F24" i="2"/>
  <c r="AL24" i="2" s="1"/>
  <c r="AP24" i="2" s="1"/>
  <c r="BC23" i="2"/>
  <c r="AY23" i="2"/>
  <c r="AA22" i="2"/>
  <c r="Z22" i="2"/>
  <c r="BD35" i="2" s="1"/>
  <c r="X22" i="2"/>
  <c r="V22" i="2"/>
  <c r="Q22" i="2"/>
  <c r="O22" i="2"/>
  <c r="N22" i="2"/>
  <c r="BB21" i="2" s="1"/>
  <c r="M22" i="2"/>
  <c r="L22" i="2"/>
  <c r="BC14" i="2" s="1"/>
  <c r="K22" i="2"/>
  <c r="J22" i="2"/>
  <c r="I22" i="2"/>
  <c r="H22" i="2"/>
  <c r="F22" i="2"/>
  <c r="AY21" i="2"/>
  <c r="AA21" i="2"/>
  <c r="Z21" i="2"/>
  <c r="Y21" i="2"/>
  <c r="X21" i="2"/>
  <c r="W21" i="2"/>
  <c r="V21" i="2"/>
  <c r="P21" i="2"/>
  <c r="M21" i="2"/>
  <c r="K21" i="2"/>
  <c r="J21" i="2"/>
  <c r="I21" i="2"/>
  <c r="H21" i="2"/>
  <c r="G21" i="2"/>
  <c r="F21" i="2"/>
  <c r="BA17" i="2"/>
  <c r="AY17" i="2"/>
  <c r="Y17" i="2"/>
  <c r="W17" i="2"/>
  <c r="AA16" i="2"/>
  <c r="Z16" i="2"/>
  <c r="BB35" i="2" s="1"/>
  <c r="Y16" i="2"/>
  <c r="X16" i="2"/>
  <c r="W16" i="2"/>
  <c r="V16" i="2"/>
  <c r="S16" i="2"/>
  <c r="R16" i="2"/>
  <c r="P16" i="2"/>
  <c r="BC15" i="2"/>
  <c r="AY15" i="2"/>
  <c r="AA15" i="2"/>
  <c r="Y15" i="2"/>
  <c r="X15" i="2"/>
  <c r="W15" i="2"/>
  <c r="V15" i="2"/>
  <c r="S15" i="2"/>
  <c r="R15" i="2"/>
  <c r="Q15" i="2"/>
  <c r="P15" i="2"/>
  <c r="G15" i="2"/>
  <c r="F15" i="2"/>
  <c r="BB14" i="2"/>
  <c r="AY14" i="2"/>
  <c r="Z13" i="2"/>
  <c r="X13" i="2"/>
  <c r="S13" i="2"/>
  <c r="R13" i="2"/>
  <c r="Q13" i="2"/>
  <c r="AA12" i="2"/>
  <c r="Z12" i="2"/>
  <c r="Y12" i="2"/>
  <c r="X12" i="2"/>
  <c r="P12" i="2"/>
  <c r="BB11" i="2"/>
  <c r="Z10" i="2"/>
  <c r="AZ35" i="2" s="1"/>
  <c r="Y10" i="2"/>
  <c r="X10" i="2"/>
  <c r="W10" i="2"/>
  <c r="V10" i="2"/>
  <c r="Z9" i="2"/>
  <c r="Y9" i="2"/>
  <c r="X9" i="2"/>
  <c r="S9" i="2"/>
  <c r="R9" i="2"/>
  <c r="Q9" i="2"/>
  <c r="O9" i="2"/>
  <c r="N9" i="2"/>
  <c r="I9" i="2"/>
  <c r="BB8" i="2"/>
  <c r="AA7" i="2"/>
  <c r="Z7" i="2"/>
  <c r="X7" i="2"/>
  <c r="W7" i="2"/>
  <c r="V7" i="2"/>
  <c r="R7" i="2"/>
  <c r="Q7" i="2"/>
  <c r="Z6" i="2"/>
  <c r="Y6" i="2"/>
  <c r="X6" i="2"/>
  <c r="W6" i="2"/>
  <c r="V6" i="2"/>
  <c r="Q6" i="2"/>
  <c r="L6" i="2"/>
  <c r="J6" i="2"/>
  <c r="BB5" i="2"/>
  <c r="AA4" i="2"/>
  <c r="Y4" i="2"/>
  <c r="X4" i="2"/>
  <c r="V4" i="2"/>
  <c r="Q4" i="2"/>
  <c r="P4" i="2"/>
  <c r="AA3" i="2"/>
  <c r="X3" i="2"/>
  <c r="V3" i="2"/>
  <c r="R3" i="2"/>
  <c r="I3" i="2"/>
  <c r="H3" i="2"/>
  <c r="Z2" i="2"/>
  <c r="X2" i="2"/>
  <c r="V2" i="2"/>
  <c r="R2" i="2"/>
  <c r="P2" i="2"/>
  <c r="N2" i="2"/>
  <c r="L2" i="2"/>
  <c r="J2" i="2"/>
  <c r="H2" i="2"/>
  <c r="F2" i="2"/>
  <c r="AZ158" i="1"/>
  <c r="AY158" i="1"/>
  <c r="AX158" i="1"/>
  <c r="AW158" i="1"/>
  <c r="AV158" i="1"/>
  <c r="AU158" i="1"/>
  <c r="AT158" i="1"/>
  <c r="AS158" i="1"/>
  <c r="AR158" i="1"/>
  <c r="AQ158" i="1"/>
  <c r="S158" i="1"/>
  <c r="U158" i="1" s="1"/>
  <c r="Y35" i="1" s="1"/>
  <c r="R158" i="1"/>
  <c r="Q158" i="1"/>
  <c r="P158" i="1"/>
  <c r="E158" i="1"/>
  <c r="AZ157" i="1"/>
  <c r="AY157" i="1"/>
  <c r="AX157" i="1"/>
  <c r="AW157" i="1"/>
  <c r="AV157" i="1"/>
  <c r="AU157" i="1"/>
  <c r="AT157" i="1"/>
  <c r="AS157" i="1"/>
  <c r="AR157" i="1"/>
  <c r="AQ157" i="1"/>
  <c r="S157" i="1"/>
  <c r="R157" i="1"/>
  <c r="T157" i="1" s="1"/>
  <c r="Q157" i="1"/>
  <c r="P157" i="1"/>
  <c r="E157" i="1"/>
  <c r="AZ156" i="1"/>
  <c r="AY156" i="1"/>
  <c r="AX156" i="1"/>
  <c r="AW156" i="1"/>
  <c r="AV156" i="1"/>
  <c r="AU156" i="1"/>
  <c r="AT156" i="1"/>
  <c r="AS156" i="1"/>
  <c r="AR156" i="1"/>
  <c r="AQ156" i="1"/>
  <c r="S156" i="1"/>
  <c r="R156" i="1"/>
  <c r="T156" i="1" s="1"/>
  <c r="BA156" i="1" s="1"/>
  <c r="Q156" i="1"/>
  <c r="P156" i="1"/>
  <c r="E156" i="1"/>
  <c r="AZ155" i="1"/>
  <c r="AY155" i="1"/>
  <c r="AX155" i="1"/>
  <c r="AW155" i="1"/>
  <c r="AV155" i="1"/>
  <c r="AU155" i="1"/>
  <c r="AT155" i="1"/>
  <c r="AS155" i="1"/>
  <c r="AR155" i="1"/>
  <c r="AQ155" i="1"/>
  <c r="S155" i="1"/>
  <c r="S34" i="1" s="1"/>
  <c r="R155" i="1"/>
  <c r="Q155" i="1"/>
  <c r="P155" i="1"/>
  <c r="R33" i="1" s="1"/>
  <c r="E155" i="1"/>
  <c r="AZ154" i="1"/>
  <c r="AY154" i="1"/>
  <c r="AX154" i="1"/>
  <c r="AW154" i="1"/>
  <c r="AV154" i="1"/>
  <c r="AU154" i="1"/>
  <c r="AT154" i="1"/>
  <c r="AS154" i="1"/>
  <c r="AR154" i="1"/>
  <c r="AQ154" i="1"/>
  <c r="S154" i="1"/>
  <c r="U154" i="1" s="1"/>
  <c r="Q35" i="1" s="1"/>
  <c r="R154" i="1"/>
  <c r="Q154" i="1"/>
  <c r="Q33" i="1" s="1"/>
  <c r="P154" i="1"/>
  <c r="P33" i="1" s="1"/>
  <c r="E154" i="1"/>
  <c r="AZ153" i="1"/>
  <c r="AY153" i="1"/>
  <c r="AX153" i="1"/>
  <c r="AW153" i="1"/>
  <c r="AV153" i="1"/>
  <c r="AU153" i="1"/>
  <c r="AT153" i="1"/>
  <c r="AS153" i="1"/>
  <c r="AR153" i="1"/>
  <c r="AQ153" i="1"/>
  <c r="S153" i="1"/>
  <c r="R153" i="1"/>
  <c r="T153" i="1" s="1"/>
  <c r="Q153" i="1"/>
  <c r="P153" i="1"/>
  <c r="E153" i="1"/>
  <c r="AZ152" i="1"/>
  <c r="AY152" i="1"/>
  <c r="AX152" i="1"/>
  <c r="AW152" i="1"/>
  <c r="AV152" i="1"/>
  <c r="AU152" i="1"/>
  <c r="AT152" i="1"/>
  <c r="AS152" i="1"/>
  <c r="AR152" i="1"/>
  <c r="AQ152" i="1"/>
  <c r="S152" i="1"/>
  <c r="R152" i="1"/>
  <c r="Q152" i="1"/>
  <c r="P152" i="1"/>
  <c r="L33" i="1" s="1"/>
  <c r="E152" i="1"/>
  <c r="AZ151" i="1"/>
  <c r="AY151" i="1"/>
  <c r="AX151" i="1"/>
  <c r="AW151" i="1"/>
  <c r="AV151" i="1"/>
  <c r="AU151" i="1"/>
  <c r="AT151" i="1"/>
  <c r="AS151" i="1"/>
  <c r="AR151" i="1"/>
  <c r="AQ151" i="1"/>
  <c r="S151" i="1"/>
  <c r="R151" i="1"/>
  <c r="T151" i="1" s="1"/>
  <c r="BA151" i="1" s="1"/>
  <c r="Q151" i="1"/>
  <c r="P151" i="1"/>
  <c r="J33" i="1" s="1"/>
  <c r="E151" i="1"/>
  <c r="BA150" i="1"/>
  <c r="AZ150" i="1"/>
  <c r="AY150" i="1"/>
  <c r="AX150" i="1"/>
  <c r="AW150" i="1"/>
  <c r="AV150" i="1"/>
  <c r="AU150" i="1"/>
  <c r="AT150" i="1"/>
  <c r="AS150" i="1"/>
  <c r="AR150" i="1"/>
  <c r="AQ150" i="1"/>
  <c r="S150" i="1"/>
  <c r="R150" i="1"/>
  <c r="T150" i="1" s="1"/>
  <c r="Q150" i="1"/>
  <c r="I33" i="1" s="1"/>
  <c r="P150" i="1"/>
  <c r="E150" i="1"/>
  <c r="AZ149" i="1"/>
  <c r="AY149" i="1"/>
  <c r="AX149" i="1"/>
  <c r="AW149" i="1"/>
  <c r="AV149" i="1"/>
  <c r="AU149" i="1"/>
  <c r="AT149" i="1"/>
  <c r="AS149" i="1"/>
  <c r="AR149" i="1"/>
  <c r="AQ149" i="1"/>
  <c r="S149" i="1"/>
  <c r="R149" i="1"/>
  <c r="Q149" i="1"/>
  <c r="P149" i="1"/>
  <c r="F33" i="1" s="1"/>
  <c r="E149" i="1"/>
  <c r="D149" i="1"/>
  <c r="D150" i="1" s="1"/>
  <c r="D151" i="1" s="1"/>
  <c r="D152" i="1" s="1"/>
  <c r="D153" i="1" s="1"/>
  <c r="D154" i="1" s="1"/>
  <c r="D155" i="1" s="1"/>
  <c r="D156" i="1" s="1"/>
  <c r="D157" i="1" s="1"/>
  <c r="D158" i="1" s="1"/>
  <c r="U148" i="1"/>
  <c r="T148" i="1"/>
  <c r="AZ147" i="1"/>
  <c r="AY147" i="1"/>
  <c r="AX147" i="1"/>
  <c r="AW147" i="1"/>
  <c r="AV147" i="1"/>
  <c r="AU147" i="1"/>
  <c r="AT147" i="1"/>
  <c r="AS147" i="1"/>
  <c r="AR147" i="1"/>
  <c r="AQ147" i="1"/>
  <c r="U147" i="1"/>
  <c r="AA32" i="1" s="1"/>
  <c r="S147" i="1"/>
  <c r="R147" i="1"/>
  <c r="Q147" i="1"/>
  <c r="AA30" i="1" s="1"/>
  <c r="P147" i="1"/>
  <c r="E147" i="1"/>
  <c r="AZ146" i="1"/>
  <c r="AY146" i="1"/>
  <c r="AX146" i="1"/>
  <c r="AW146" i="1"/>
  <c r="AV146" i="1"/>
  <c r="AU146" i="1"/>
  <c r="AT146" i="1"/>
  <c r="AS146" i="1"/>
  <c r="AR146" i="1"/>
  <c r="AQ146" i="1"/>
  <c r="U146" i="1"/>
  <c r="BG135" i="1" s="1"/>
  <c r="S146" i="1"/>
  <c r="R146" i="1"/>
  <c r="Q146" i="1"/>
  <c r="P146" i="1"/>
  <c r="V30" i="1" s="1"/>
  <c r="E146" i="1"/>
  <c r="AZ145" i="1"/>
  <c r="AY145" i="1"/>
  <c r="AX145" i="1"/>
  <c r="AW145" i="1"/>
  <c r="AV145" i="1"/>
  <c r="AU145" i="1"/>
  <c r="AT145" i="1"/>
  <c r="AS145" i="1"/>
  <c r="AR145" i="1"/>
  <c r="AQ145" i="1"/>
  <c r="U145" i="1"/>
  <c r="BF124" i="1" s="1"/>
  <c r="S145" i="1"/>
  <c r="U31" i="1" s="1"/>
  <c r="R145" i="1"/>
  <c r="Q145" i="1"/>
  <c r="P145" i="1"/>
  <c r="E145" i="1"/>
  <c r="AZ144" i="1"/>
  <c r="AY144" i="1"/>
  <c r="AX144" i="1"/>
  <c r="AW144" i="1"/>
  <c r="AV144" i="1"/>
  <c r="AU144" i="1"/>
  <c r="AT144" i="1"/>
  <c r="AS144" i="1"/>
  <c r="AR144" i="1"/>
  <c r="AQ144" i="1"/>
  <c r="S144" i="1"/>
  <c r="R144" i="1"/>
  <c r="T144" i="1" s="1"/>
  <c r="R32" i="1" s="1"/>
  <c r="Q144" i="1"/>
  <c r="P144" i="1"/>
  <c r="E144" i="1"/>
  <c r="AZ143" i="1"/>
  <c r="AY143" i="1"/>
  <c r="AX143" i="1"/>
  <c r="AW143" i="1"/>
  <c r="AV143" i="1"/>
  <c r="AU143" i="1"/>
  <c r="AT143" i="1"/>
  <c r="AS143" i="1"/>
  <c r="AR143" i="1"/>
  <c r="AQ143" i="1"/>
  <c r="S143" i="1"/>
  <c r="U143" i="1" s="1"/>
  <c r="Q32" i="1" s="1"/>
  <c r="R143" i="1"/>
  <c r="Q143" i="1"/>
  <c r="P143" i="1"/>
  <c r="E143" i="1"/>
  <c r="BD142" i="1"/>
  <c r="AZ142" i="1"/>
  <c r="AY142" i="1"/>
  <c r="AX142" i="1"/>
  <c r="AW142" i="1"/>
  <c r="AV142" i="1"/>
  <c r="AU142" i="1"/>
  <c r="AT142" i="1"/>
  <c r="AS142" i="1"/>
  <c r="AR142" i="1"/>
  <c r="AQ142" i="1"/>
  <c r="U142" i="1"/>
  <c r="BF91" i="1" s="1"/>
  <c r="S142" i="1"/>
  <c r="R142" i="1"/>
  <c r="T142" i="1" s="1"/>
  <c r="Q142" i="1"/>
  <c r="O30" i="1" s="1"/>
  <c r="P142" i="1"/>
  <c r="N30" i="1" s="1"/>
  <c r="E142" i="1"/>
  <c r="AZ141" i="1"/>
  <c r="AY141" i="1"/>
  <c r="AX141" i="1"/>
  <c r="AW141" i="1"/>
  <c r="AV141" i="1"/>
  <c r="AU141" i="1"/>
  <c r="AT141" i="1"/>
  <c r="AS141" i="1"/>
  <c r="AR141" i="1"/>
  <c r="AQ141" i="1"/>
  <c r="U141" i="1"/>
  <c r="BE80" i="1" s="1"/>
  <c r="S141" i="1"/>
  <c r="R141" i="1"/>
  <c r="T141" i="1" s="1"/>
  <c r="Q141" i="1"/>
  <c r="P141" i="1"/>
  <c r="E141" i="1"/>
  <c r="AZ140" i="1"/>
  <c r="AY140" i="1"/>
  <c r="AX140" i="1"/>
  <c r="AW140" i="1"/>
  <c r="AV140" i="1"/>
  <c r="AU140" i="1"/>
  <c r="AT140" i="1"/>
  <c r="AS140" i="1"/>
  <c r="AR140" i="1"/>
  <c r="AQ140" i="1"/>
  <c r="S140" i="1"/>
  <c r="R140" i="1"/>
  <c r="Q140" i="1"/>
  <c r="P140" i="1"/>
  <c r="J30" i="1" s="1"/>
  <c r="E140" i="1"/>
  <c r="AZ139" i="1"/>
  <c r="AY139" i="1"/>
  <c r="AX139" i="1"/>
  <c r="AW139" i="1"/>
  <c r="AV139" i="1"/>
  <c r="AU139" i="1"/>
  <c r="AT139" i="1"/>
  <c r="AS139" i="1"/>
  <c r="AR139" i="1"/>
  <c r="AQ139" i="1"/>
  <c r="S139" i="1"/>
  <c r="R139" i="1"/>
  <c r="Q139" i="1"/>
  <c r="I30" i="1" s="1"/>
  <c r="P139" i="1"/>
  <c r="E139" i="1"/>
  <c r="AZ138" i="1"/>
  <c r="AY138" i="1"/>
  <c r="AX138" i="1"/>
  <c r="AW138" i="1"/>
  <c r="AV138" i="1"/>
  <c r="AU138" i="1"/>
  <c r="AT138" i="1"/>
  <c r="AS138" i="1"/>
  <c r="AR138" i="1"/>
  <c r="AQ138" i="1"/>
  <c r="S138" i="1"/>
  <c r="R138" i="1"/>
  <c r="Q138" i="1"/>
  <c r="G30" i="1" s="1"/>
  <c r="P138" i="1"/>
  <c r="F30" i="1" s="1"/>
  <c r="E138" i="1"/>
  <c r="D138" i="1"/>
  <c r="D139" i="1" s="1"/>
  <c r="D140" i="1" s="1"/>
  <c r="D141" i="1" s="1"/>
  <c r="D142" i="1" s="1"/>
  <c r="D143" i="1" s="1"/>
  <c r="D144" i="1" s="1"/>
  <c r="D145" i="1" s="1"/>
  <c r="D146" i="1" s="1"/>
  <c r="D147" i="1" s="1"/>
  <c r="U137" i="1"/>
  <c r="T137" i="1"/>
  <c r="AZ136" i="1"/>
  <c r="AY136" i="1"/>
  <c r="AX136" i="1"/>
  <c r="AW136" i="1"/>
  <c r="AV136" i="1"/>
  <c r="AU136" i="1"/>
  <c r="AT136" i="1"/>
  <c r="AS136" i="1"/>
  <c r="AR136" i="1"/>
  <c r="AQ136" i="1"/>
  <c r="S136" i="1"/>
  <c r="R136" i="1"/>
  <c r="Q136" i="1"/>
  <c r="P136" i="1"/>
  <c r="E136" i="1"/>
  <c r="AZ135" i="1"/>
  <c r="AY135" i="1"/>
  <c r="AX135" i="1"/>
  <c r="AW135" i="1"/>
  <c r="AV135" i="1"/>
  <c r="AU135" i="1"/>
  <c r="AT135" i="1"/>
  <c r="AS135" i="1"/>
  <c r="AR135" i="1"/>
  <c r="AQ135" i="1"/>
  <c r="S135" i="1"/>
  <c r="U135" i="1" s="1"/>
  <c r="R135" i="1"/>
  <c r="T135" i="1" s="1"/>
  <c r="X29" i="1" s="1"/>
  <c r="Q135" i="1"/>
  <c r="P135" i="1"/>
  <c r="E135" i="1"/>
  <c r="BC134" i="1"/>
  <c r="AZ134" i="1"/>
  <c r="AY134" i="1"/>
  <c r="AX134" i="1"/>
  <c r="AW134" i="1"/>
  <c r="AV134" i="1"/>
  <c r="AU134" i="1"/>
  <c r="AT134" i="1"/>
  <c r="AS134" i="1"/>
  <c r="AR134" i="1"/>
  <c r="AQ134" i="1"/>
  <c r="T134" i="1"/>
  <c r="T29" i="1" s="1"/>
  <c r="S134" i="1"/>
  <c r="R134" i="1"/>
  <c r="Q134" i="1"/>
  <c r="U27" i="1" s="1"/>
  <c r="P134" i="1"/>
  <c r="E134" i="1"/>
  <c r="AZ133" i="1"/>
  <c r="AY133" i="1"/>
  <c r="AX133" i="1"/>
  <c r="AW133" i="1"/>
  <c r="AV133" i="1"/>
  <c r="AU133" i="1"/>
  <c r="AT133" i="1"/>
  <c r="AS133" i="1"/>
  <c r="AR133" i="1"/>
  <c r="AQ133" i="1"/>
  <c r="T133" i="1"/>
  <c r="S133" i="1"/>
  <c r="R133" i="1"/>
  <c r="Q133" i="1"/>
  <c r="P133" i="1"/>
  <c r="R27" i="1" s="1"/>
  <c r="E133" i="1"/>
  <c r="AZ132" i="1"/>
  <c r="AY132" i="1"/>
  <c r="AX132" i="1"/>
  <c r="AW132" i="1"/>
  <c r="AV132" i="1"/>
  <c r="AU132" i="1"/>
  <c r="AT132" i="1"/>
  <c r="AS132" i="1"/>
  <c r="AR132" i="1"/>
  <c r="AQ132" i="1"/>
  <c r="S132" i="1"/>
  <c r="R132" i="1"/>
  <c r="Q132" i="1"/>
  <c r="Q27" i="1" s="1"/>
  <c r="P132" i="1"/>
  <c r="E132" i="1"/>
  <c r="AZ131" i="1"/>
  <c r="AY131" i="1"/>
  <c r="AX131" i="1"/>
  <c r="AW131" i="1"/>
  <c r="AV131" i="1"/>
  <c r="AU131" i="1"/>
  <c r="AT131" i="1"/>
  <c r="AS131" i="1"/>
  <c r="AR131" i="1"/>
  <c r="AQ131" i="1"/>
  <c r="S131" i="1"/>
  <c r="R131" i="1"/>
  <c r="T131" i="1" s="1"/>
  <c r="N29" i="1" s="1"/>
  <c r="Q131" i="1"/>
  <c r="O27" i="1" s="1"/>
  <c r="P131" i="1"/>
  <c r="N27" i="1" s="1"/>
  <c r="E131" i="1"/>
  <c r="AZ130" i="1"/>
  <c r="AY130" i="1"/>
  <c r="AX130" i="1"/>
  <c r="AW130" i="1"/>
  <c r="AV130" i="1"/>
  <c r="AU130" i="1"/>
  <c r="AT130" i="1"/>
  <c r="AS130" i="1"/>
  <c r="AR130" i="1"/>
  <c r="AQ130" i="1"/>
  <c r="S130" i="1"/>
  <c r="U130" i="1" s="1"/>
  <c r="R130" i="1"/>
  <c r="Q130" i="1"/>
  <c r="P130" i="1"/>
  <c r="L27" i="1" s="1"/>
  <c r="E130" i="1"/>
  <c r="AZ129" i="1"/>
  <c r="AY129" i="1"/>
  <c r="AX129" i="1"/>
  <c r="AW129" i="1"/>
  <c r="AV129" i="1"/>
  <c r="AU129" i="1"/>
  <c r="AT129" i="1"/>
  <c r="AS129" i="1"/>
  <c r="AR129" i="1"/>
  <c r="AQ129" i="1"/>
  <c r="S129" i="1"/>
  <c r="R129" i="1"/>
  <c r="Q129" i="1"/>
  <c r="P129" i="1"/>
  <c r="J27" i="1" s="1"/>
  <c r="E129" i="1"/>
  <c r="AZ128" i="1"/>
  <c r="AY128" i="1"/>
  <c r="AX128" i="1"/>
  <c r="AW128" i="1"/>
  <c r="AV128" i="1"/>
  <c r="AU128" i="1"/>
  <c r="AT128" i="1"/>
  <c r="AS128" i="1"/>
  <c r="AR128" i="1"/>
  <c r="AQ128" i="1"/>
  <c r="S128" i="1"/>
  <c r="R128" i="1"/>
  <c r="Q128" i="1"/>
  <c r="I27" i="1" s="1"/>
  <c r="P128" i="1"/>
  <c r="E128" i="1"/>
  <c r="AZ127" i="1"/>
  <c r="AY127" i="1"/>
  <c r="AX127" i="1"/>
  <c r="AW127" i="1"/>
  <c r="AV127" i="1"/>
  <c r="AU127" i="1"/>
  <c r="AT127" i="1"/>
  <c r="AS127" i="1"/>
  <c r="AR127" i="1"/>
  <c r="AQ127" i="1"/>
  <c r="S127" i="1"/>
  <c r="R127" i="1"/>
  <c r="Q127" i="1"/>
  <c r="G27" i="1" s="1"/>
  <c r="P127" i="1"/>
  <c r="E127" i="1"/>
  <c r="D127" i="1"/>
  <c r="D128" i="1" s="1"/>
  <c r="D129" i="1" s="1"/>
  <c r="D130" i="1" s="1"/>
  <c r="D131" i="1" s="1"/>
  <c r="D132" i="1" s="1"/>
  <c r="D133" i="1" s="1"/>
  <c r="D134" i="1" s="1"/>
  <c r="D135" i="1" s="1"/>
  <c r="D136" i="1" s="1"/>
  <c r="U126" i="1"/>
  <c r="T126" i="1"/>
  <c r="AZ125" i="1"/>
  <c r="AY125" i="1"/>
  <c r="AX125" i="1"/>
  <c r="AW125" i="1"/>
  <c r="AV125" i="1"/>
  <c r="AU125" i="1"/>
  <c r="AT125" i="1"/>
  <c r="AS125" i="1"/>
  <c r="AR125" i="1"/>
  <c r="AQ125" i="1"/>
  <c r="S125" i="1"/>
  <c r="R125" i="1"/>
  <c r="Q125" i="1"/>
  <c r="P125" i="1"/>
  <c r="E125" i="1"/>
  <c r="AZ124" i="1"/>
  <c r="AY124" i="1"/>
  <c r="AX124" i="1"/>
  <c r="AW124" i="1"/>
  <c r="AV124" i="1"/>
  <c r="AU124" i="1"/>
  <c r="AT124" i="1"/>
  <c r="AS124" i="1"/>
  <c r="AR124" i="1"/>
  <c r="AQ124" i="1"/>
  <c r="S124" i="1"/>
  <c r="R124" i="1"/>
  <c r="Q124" i="1"/>
  <c r="P124" i="1"/>
  <c r="E124" i="1"/>
  <c r="AZ123" i="1"/>
  <c r="AY123" i="1"/>
  <c r="AX123" i="1"/>
  <c r="AW123" i="1"/>
  <c r="AV123" i="1"/>
  <c r="AU123" i="1"/>
  <c r="AT123" i="1"/>
  <c r="AS123" i="1"/>
  <c r="AR123" i="1"/>
  <c r="AQ123" i="1"/>
  <c r="AO123" i="1"/>
  <c r="S123" i="1"/>
  <c r="U123" i="1" s="1"/>
  <c r="R123" i="1"/>
  <c r="Q123" i="1"/>
  <c r="P123" i="1"/>
  <c r="E123" i="1"/>
  <c r="AZ122" i="1"/>
  <c r="AY122" i="1"/>
  <c r="AX122" i="1"/>
  <c r="AW122" i="1"/>
  <c r="AV122" i="1"/>
  <c r="AU122" i="1"/>
  <c r="AT122" i="1"/>
  <c r="AS122" i="1"/>
  <c r="AR122" i="1"/>
  <c r="AQ122" i="1"/>
  <c r="S122" i="1"/>
  <c r="R122" i="1"/>
  <c r="Q122" i="1"/>
  <c r="P122" i="1"/>
  <c r="E122" i="1"/>
  <c r="AZ121" i="1"/>
  <c r="AY121" i="1"/>
  <c r="AX121" i="1"/>
  <c r="AW121" i="1"/>
  <c r="AV121" i="1"/>
  <c r="AU121" i="1"/>
  <c r="AT121" i="1"/>
  <c r="AS121" i="1"/>
  <c r="AR121" i="1"/>
  <c r="AQ121" i="1"/>
  <c r="S121" i="1"/>
  <c r="U121" i="1" s="1"/>
  <c r="AO121" i="1" s="1"/>
  <c r="R121" i="1"/>
  <c r="Q121" i="1"/>
  <c r="P121" i="1"/>
  <c r="E121" i="1"/>
  <c r="AZ120" i="1"/>
  <c r="AY120" i="1"/>
  <c r="AX120" i="1"/>
  <c r="AW120" i="1"/>
  <c r="AV120" i="1"/>
  <c r="AU120" i="1"/>
  <c r="AT120" i="1"/>
  <c r="AS120" i="1"/>
  <c r="AR120" i="1"/>
  <c r="AQ120" i="1"/>
  <c r="S120" i="1"/>
  <c r="R120" i="1"/>
  <c r="T120" i="1" s="1"/>
  <c r="N26" i="1" s="1"/>
  <c r="Q120" i="1"/>
  <c r="P120" i="1"/>
  <c r="E120" i="1"/>
  <c r="AZ119" i="1"/>
  <c r="AY119" i="1"/>
  <c r="AX119" i="1"/>
  <c r="AW119" i="1"/>
  <c r="AV119" i="1"/>
  <c r="AU119" i="1"/>
  <c r="AT119" i="1"/>
  <c r="AS119" i="1"/>
  <c r="AR119" i="1"/>
  <c r="AQ119" i="1"/>
  <c r="S119" i="1"/>
  <c r="R119" i="1"/>
  <c r="L25" i="1" s="1"/>
  <c r="Q119" i="1"/>
  <c r="P119" i="1"/>
  <c r="E119" i="1"/>
  <c r="AZ118" i="1"/>
  <c r="AY118" i="1"/>
  <c r="AX118" i="1"/>
  <c r="AW118" i="1"/>
  <c r="AV118" i="1"/>
  <c r="AU118" i="1"/>
  <c r="AT118" i="1"/>
  <c r="AS118" i="1"/>
  <c r="AR118" i="1"/>
  <c r="AQ118" i="1"/>
  <c r="S118" i="1"/>
  <c r="R118" i="1"/>
  <c r="Q118" i="1"/>
  <c r="P118" i="1"/>
  <c r="E118" i="1"/>
  <c r="AZ117" i="1"/>
  <c r="AY117" i="1"/>
  <c r="AX117" i="1"/>
  <c r="AW117" i="1"/>
  <c r="AV117" i="1"/>
  <c r="AU117" i="1"/>
  <c r="AT117" i="1"/>
  <c r="AS117" i="1"/>
  <c r="AR117" i="1"/>
  <c r="AQ117" i="1"/>
  <c r="S117" i="1"/>
  <c r="U117" i="1" s="1"/>
  <c r="R117" i="1"/>
  <c r="Q117" i="1"/>
  <c r="I24" i="1" s="1"/>
  <c r="P117" i="1"/>
  <c r="E117" i="1"/>
  <c r="AZ116" i="1"/>
  <c r="AY116" i="1"/>
  <c r="AX116" i="1"/>
  <c r="AW116" i="1"/>
  <c r="AV116" i="1"/>
  <c r="AU116" i="1"/>
  <c r="AT116" i="1"/>
  <c r="AS116" i="1"/>
  <c r="AR116" i="1"/>
  <c r="AQ116" i="1"/>
  <c r="S116" i="1"/>
  <c r="R116" i="1"/>
  <c r="T116" i="1" s="1"/>
  <c r="F26" i="1" s="1"/>
  <c r="Q116" i="1"/>
  <c r="P116" i="1"/>
  <c r="F24" i="1" s="1"/>
  <c r="AL24" i="1" s="1"/>
  <c r="AP24" i="1" s="1"/>
  <c r="E116" i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U115" i="1"/>
  <c r="T115" i="1"/>
  <c r="AZ114" i="1"/>
  <c r="AY114" i="1"/>
  <c r="AX114" i="1"/>
  <c r="AW114" i="1"/>
  <c r="AV114" i="1"/>
  <c r="AU114" i="1"/>
  <c r="AT114" i="1"/>
  <c r="AS114" i="1"/>
  <c r="AR114" i="1"/>
  <c r="AQ114" i="1"/>
  <c r="S114" i="1"/>
  <c r="R114" i="1"/>
  <c r="Q114" i="1"/>
  <c r="P114" i="1"/>
  <c r="E114" i="1"/>
  <c r="AZ113" i="1"/>
  <c r="AY113" i="1"/>
  <c r="AX113" i="1"/>
  <c r="AW113" i="1"/>
  <c r="AV113" i="1"/>
  <c r="AU113" i="1"/>
  <c r="AT113" i="1"/>
  <c r="AS113" i="1"/>
  <c r="AR113" i="1"/>
  <c r="AQ113" i="1"/>
  <c r="S113" i="1"/>
  <c r="R113" i="1"/>
  <c r="X22" i="1" s="1"/>
  <c r="BD32" i="1" s="1"/>
  <c r="Q113" i="1"/>
  <c r="P113" i="1"/>
  <c r="E113" i="1"/>
  <c r="AZ112" i="1"/>
  <c r="AY112" i="1"/>
  <c r="AX112" i="1"/>
  <c r="AW112" i="1"/>
  <c r="AV112" i="1"/>
  <c r="AU112" i="1"/>
  <c r="AT112" i="1"/>
  <c r="AS112" i="1"/>
  <c r="AR112" i="1"/>
  <c r="AQ112" i="1"/>
  <c r="S112" i="1"/>
  <c r="R112" i="1"/>
  <c r="Q112" i="1"/>
  <c r="P112" i="1"/>
  <c r="E112" i="1"/>
  <c r="AZ111" i="1"/>
  <c r="AY111" i="1"/>
  <c r="AX111" i="1"/>
  <c r="AW111" i="1"/>
  <c r="AV111" i="1"/>
  <c r="AU111" i="1"/>
  <c r="AT111" i="1"/>
  <c r="AS111" i="1"/>
  <c r="AR111" i="1"/>
  <c r="AQ111" i="1"/>
  <c r="S111" i="1"/>
  <c r="R111" i="1"/>
  <c r="Q111" i="1"/>
  <c r="P111" i="1"/>
  <c r="E111" i="1"/>
  <c r="AZ110" i="1"/>
  <c r="AY110" i="1"/>
  <c r="AX110" i="1"/>
  <c r="AW110" i="1"/>
  <c r="AV110" i="1"/>
  <c r="AU110" i="1"/>
  <c r="AT110" i="1"/>
  <c r="AS110" i="1"/>
  <c r="AR110" i="1"/>
  <c r="AQ110" i="1"/>
  <c r="S110" i="1"/>
  <c r="Q22" i="1" s="1"/>
  <c r="BC21" i="1" s="1"/>
  <c r="R110" i="1"/>
  <c r="Q110" i="1"/>
  <c r="Q21" i="1" s="1"/>
  <c r="P110" i="1"/>
  <c r="E110" i="1"/>
  <c r="AZ109" i="1"/>
  <c r="AY109" i="1"/>
  <c r="AX109" i="1"/>
  <c r="AW109" i="1"/>
  <c r="AV109" i="1"/>
  <c r="AU109" i="1"/>
  <c r="AT109" i="1"/>
  <c r="AS109" i="1"/>
  <c r="AR109" i="1"/>
  <c r="AQ109" i="1"/>
  <c r="S109" i="1"/>
  <c r="O22" i="1" s="1"/>
  <c r="R109" i="1"/>
  <c r="Q109" i="1"/>
  <c r="O21" i="1" s="1"/>
  <c r="P109" i="1"/>
  <c r="E109" i="1"/>
  <c r="AZ108" i="1"/>
  <c r="AY108" i="1"/>
  <c r="AX108" i="1"/>
  <c r="AW108" i="1"/>
  <c r="AV108" i="1"/>
  <c r="AU108" i="1"/>
  <c r="AT108" i="1"/>
  <c r="AS108" i="1"/>
  <c r="AR108" i="1"/>
  <c r="AQ108" i="1"/>
  <c r="S108" i="1"/>
  <c r="M22" i="1" s="1"/>
  <c r="R108" i="1"/>
  <c r="L22" i="1" s="1"/>
  <c r="Q108" i="1"/>
  <c r="P108" i="1"/>
  <c r="L21" i="1" s="1"/>
  <c r="E108" i="1"/>
  <c r="AZ107" i="1"/>
  <c r="AY107" i="1"/>
  <c r="AX107" i="1"/>
  <c r="AW107" i="1"/>
  <c r="AV107" i="1"/>
  <c r="AU107" i="1"/>
  <c r="AT107" i="1"/>
  <c r="AS107" i="1"/>
  <c r="AR107" i="1"/>
  <c r="AQ107" i="1"/>
  <c r="S107" i="1"/>
  <c r="R107" i="1"/>
  <c r="Q107" i="1"/>
  <c r="P107" i="1"/>
  <c r="E107" i="1"/>
  <c r="AZ106" i="1"/>
  <c r="AY106" i="1"/>
  <c r="AX106" i="1"/>
  <c r="AW106" i="1"/>
  <c r="AV106" i="1"/>
  <c r="AU106" i="1"/>
  <c r="AT106" i="1"/>
  <c r="AS106" i="1"/>
  <c r="AR106" i="1"/>
  <c r="AQ106" i="1"/>
  <c r="S106" i="1"/>
  <c r="R106" i="1"/>
  <c r="Q106" i="1"/>
  <c r="I21" i="1" s="1"/>
  <c r="P106" i="1"/>
  <c r="E106" i="1"/>
  <c r="AZ105" i="1"/>
  <c r="AY105" i="1"/>
  <c r="AX105" i="1"/>
  <c r="AW105" i="1"/>
  <c r="AV105" i="1"/>
  <c r="AU105" i="1"/>
  <c r="AT105" i="1"/>
  <c r="AS105" i="1"/>
  <c r="AR105" i="1"/>
  <c r="AQ105" i="1"/>
  <c r="S105" i="1"/>
  <c r="R105" i="1"/>
  <c r="Q105" i="1"/>
  <c r="P105" i="1"/>
  <c r="E105" i="1"/>
  <c r="D105" i="1"/>
  <c r="D106" i="1" s="1"/>
  <c r="D107" i="1" s="1"/>
  <c r="D108" i="1" s="1"/>
  <c r="D109" i="1" s="1"/>
  <c r="D110" i="1" s="1"/>
  <c r="D111" i="1" s="1"/>
  <c r="D112" i="1" s="1"/>
  <c r="D113" i="1" s="1"/>
  <c r="D114" i="1" s="1"/>
  <c r="U104" i="1"/>
  <c r="BF115" i="1" s="1"/>
  <c r="T104" i="1"/>
  <c r="AZ103" i="1"/>
  <c r="AY103" i="1"/>
  <c r="AX103" i="1"/>
  <c r="AW103" i="1"/>
  <c r="AV103" i="1"/>
  <c r="AU103" i="1"/>
  <c r="AT103" i="1"/>
  <c r="AS103" i="1"/>
  <c r="AR103" i="1"/>
  <c r="AQ103" i="1"/>
  <c r="S103" i="1"/>
  <c r="R103" i="1"/>
  <c r="Q103" i="1"/>
  <c r="P103" i="1"/>
  <c r="E103" i="1"/>
  <c r="AZ102" i="1"/>
  <c r="AY102" i="1"/>
  <c r="AX102" i="1"/>
  <c r="AW102" i="1"/>
  <c r="AV102" i="1"/>
  <c r="AU102" i="1"/>
  <c r="AT102" i="1"/>
  <c r="AS102" i="1"/>
  <c r="AR102" i="1"/>
  <c r="AQ102" i="1"/>
  <c r="U102" i="1"/>
  <c r="S102" i="1"/>
  <c r="R102" i="1"/>
  <c r="Q102" i="1"/>
  <c r="P102" i="1"/>
  <c r="E102" i="1"/>
  <c r="AZ101" i="1"/>
  <c r="AY101" i="1"/>
  <c r="AX101" i="1"/>
  <c r="AW101" i="1"/>
  <c r="AV101" i="1"/>
  <c r="AU101" i="1"/>
  <c r="AT101" i="1"/>
  <c r="AS101" i="1"/>
  <c r="AR101" i="1"/>
  <c r="AQ101" i="1"/>
  <c r="U101" i="1"/>
  <c r="S101" i="1"/>
  <c r="R101" i="1"/>
  <c r="Q101" i="1"/>
  <c r="P101" i="1"/>
  <c r="E101" i="1"/>
  <c r="AZ100" i="1"/>
  <c r="AY100" i="1"/>
  <c r="AX100" i="1"/>
  <c r="AW100" i="1"/>
  <c r="AV100" i="1"/>
  <c r="AU100" i="1"/>
  <c r="AT100" i="1"/>
  <c r="AS100" i="1"/>
  <c r="AR100" i="1"/>
  <c r="AQ100" i="1"/>
  <c r="U100" i="1"/>
  <c r="BF121" i="1" s="1"/>
  <c r="S100" i="1"/>
  <c r="R100" i="1"/>
  <c r="Q100" i="1"/>
  <c r="P100" i="1"/>
  <c r="E100" i="1"/>
  <c r="AZ99" i="1"/>
  <c r="AY99" i="1"/>
  <c r="AX99" i="1"/>
  <c r="AW99" i="1"/>
  <c r="AV99" i="1"/>
  <c r="AU99" i="1"/>
  <c r="AT99" i="1"/>
  <c r="AS99" i="1"/>
  <c r="AR99" i="1"/>
  <c r="AQ99" i="1"/>
  <c r="U99" i="1"/>
  <c r="S99" i="1"/>
  <c r="R99" i="1"/>
  <c r="T99" i="1" s="1"/>
  <c r="Q99" i="1"/>
  <c r="P99" i="1"/>
  <c r="E99" i="1"/>
  <c r="AZ98" i="1"/>
  <c r="AY98" i="1"/>
  <c r="AX98" i="1"/>
  <c r="AW98" i="1"/>
  <c r="AV98" i="1"/>
  <c r="AU98" i="1"/>
  <c r="AT98" i="1"/>
  <c r="AS98" i="1"/>
  <c r="AR98" i="1"/>
  <c r="AQ98" i="1"/>
  <c r="S98" i="1"/>
  <c r="R98" i="1"/>
  <c r="T98" i="1" s="1"/>
  <c r="Q98" i="1"/>
  <c r="P98" i="1"/>
  <c r="E98" i="1"/>
  <c r="AZ97" i="1"/>
  <c r="AY97" i="1"/>
  <c r="AX97" i="1"/>
  <c r="AW97" i="1"/>
  <c r="AV97" i="1"/>
  <c r="AU97" i="1"/>
  <c r="AT97" i="1"/>
  <c r="AS97" i="1"/>
  <c r="AR97" i="1"/>
  <c r="AQ97" i="1"/>
  <c r="S97" i="1"/>
  <c r="U97" i="1" s="1"/>
  <c r="R97" i="1"/>
  <c r="Q97" i="1"/>
  <c r="P97" i="1"/>
  <c r="E97" i="1"/>
  <c r="AZ96" i="1"/>
  <c r="AY96" i="1"/>
  <c r="AX96" i="1"/>
  <c r="AW96" i="1"/>
  <c r="AV96" i="1"/>
  <c r="AU96" i="1"/>
  <c r="AT96" i="1"/>
  <c r="AS96" i="1"/>
  <c r="AR96" i="1"/>
  <c r="AQ96" i="1"/>
  <c r="S96" i="1"/>
  <c r="U96" i="1" s="1"/>
  <c r="R96" i="1"/>
  <c r="T96" i="1" s="1"/>
  <c r="Q96" i="1"/>
  <c r="P96" i="1"/>
  <c r="E96" i="1"/>
  <c r="AZ95" i="1"/>
  <c r="AY95" i="1"/>
  <c r="AX95" i="1"/>
  <c r="AW95" i="1"/>
  <c r="AV95" i="1"/>
  <c r="AU95" i="1"/>
  <c r="AT95" i="1"/>
  <c r="AS95" i="1"/>
  <c r="AR95" i="1"/>
  <c r="AQ95" i="1"/>
  <c r="T95" i="1"/>
  <c r="BH54" i="1" s="1"/>
  <c r="S95" i="1"/>
  <c r="U95" i="1" s="1"/>
  <c r="BF54" i="1" s="1"/>
  <c r="R95" i="1"/>
  <c r="Q95" i="1"/>
  <c r="P95" i="1"/>
  <c r="E95" i="1"/>
  <c r="AZ94" i="1"/>
  <c r="AY94" i="1"/>
  <c r="AX94" i="1"/>
  <c r="AW94" i="1"/>
  <c r="AV94" i="1"/>
  <c r="AU94" i="1"/>
  <c r="AT94" i="1"/>
  <c r="AS94" i="1"/>
  <c r="AR94" i="1"/>
  <c r="AQ94" i="1"/>
  <c r="S94" i="1"/>
  <c r="R94" i="1"/>
  <c r="Q94" i="1"/>
  <c r="P94" i="1"/>
  <c r="E94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U93" i="1"/>
  <c r="T93" i="1"/>
  <c r="AZ92" i="1"/>
  <c r="AY92" i="1"/>
  <c r="AX92" i="1"/>
  <c r="AW92" i="1"/>
  <c r="AV92" i="1"/>
  <c r="AU92" i="1"/>
  <c r="AT92" i="1"/>
  <c r="AS92" i="1"/>
  <c r="AR92" i="1"/>
  <c r="AQ92" i="1"/>
  <c r="S92" i="1"/>
  <c r="R92" i="1"/>
  <c r="T92" i="1" s="1"/>
  <c r="Z17" i="1" s="1"/>
  <c r="Q92" i="1"/>
  <c r="AA15" i="1" s="1"/>
  <c r="P92" i="1"/>
  <c r="E92" i="1"/>
  <c r="BG91" i="1"/>
  <c r="AZ91" i="1"/>
  <c r="AY91" i="1"/>
  <c r="AX91" i="1"/>
  <c r="AW91" i="1"/>
  <c r="AV91" i="1"/>
  <c r="AU91" i="1"/>
  <c r="AT91" i="1"/>
  <c r="AS91" i="1"/>
  <c r="AR91" i="1"/>
  <c r="AQ91" i="1"/>
  <c r="T91" i="1"/>
  <c r="BC91" i="1" s="1"/>
  <c r="S91" i="1"/>
  <c r="R91" i="1"/>
  <c r="Q91" i="1"/>
  <c r="P91" i="1"/>
  <c r="E91" i="1"/>
  <c r="AZ90" i="1"/>
  <c r="AY90" i="1"/>
  <c r="AX90" i="1"/>
  <c r="AW90" i="1"/>
  <c r="AV90" i="1"/>
  <c r="AU90" i="1"/>
  <c r="AT90" i="1"/>
  <c r="AS90" i="1"/>
  <c r="AR90" i="1"/>
  <c r="AQ90" i="1"/>
  <c r="S90" i="1"/>
  <c r="R90" i="1"/>
  <c r="Q90" i="1"/>
  <c r="W15" i="1" s="1"/>
  <c r="P90" i="1"/>
  <c r="E90" i="1"/>
  <c r="AZ89" i="1"/>
  <c r="AY89" i="1"/>
  <c r="AX89" i="1"/>
  <c r="AW89" i="1"/>
  <c r="AV89" i="1"/>
  <c r="AU89" i="1"/>
  <c r="AT89" i="1"/>
  <c r="AS89" i="1"/>
  <c r="AR89" i="1"/>
  <c r="AQ89" i="1"/>
  <c r="S89" i="1"/>
  <c r="R89" i="1"/>
  <c r="Q89" i="1"/>
  <c r="P89" i="1"/>
  <c r="E89" i="1"/>
  <c r="AZ88" i="1"/>
  <c r="AY88" i="1"/>
  <c r="AX88" i="1"/>
  <c r="AW88" i="1"/>
  <c r="AV88" i="1"/>
  <c r="AU88" i="1"/>
  <c r="AT88" i="1"/>
  <c r="AS88" i="1"/>
  <c r="AR88" i="1"/>
  <c r="AQ88" i="1"/>
  <c r="S88" i="1"/>
  <c r="R88" i="1"/>
  <c r="Q88" i="1"/>
  <c r="P88" i="1"/>
  <c r="R15" i="1" s="1"/>
  <c r="E88" i="1"/>
  <c r="AZ87" i="1"/>
  <c r="AY87" i="1"/>
  <c r="AX87" i="1"/>
  <c r="AW87" i="1"/>
  <c r="AV87" i="1"/>
  <c r="AU87" i="1"/>
  <c r="AT87" i="1"/>
  <c r="AS87" i="1"/>
  <c r="AR87" i="1"/>
  <c r="AQ87" i="1"/>
  <c r="S87" i="1"/>
  <c r="R87" i="1"/>
  <c r="T87" i="1" s="1"/>
  <c r="Q87" i="1"/>
  <c r="Q15" i="1" s="1"/>
  <c r="P87" i="1"/>
  <c r="P15" i="1" s="1"/>
  <c r="E87" i="1"/>
  <c r="AZ86" i="1"/>
  <c r="AY86" i="1"/>
  <c r="AX86" i="1"/>
  <c r="AW86" i="1"/>
  <c r="AV86" i="1"/>
  <c r="AU86" i="1"/>
  <c r="AT86" i="1"/>
  <c r="AS86" i="1"/>
  <c r="AR86" i="1"/>
  <c r="AQ86" i="1"/>
  <c r="Q86" i="1"/>
  <c r="P86" i="1"/>
  <c r="E86" i="1"/>
  <c r="AZ85" i="1"/>
  <c r="AY85" i="1"/>
  <c r="AX85" i="1"/>
  <c r="AW85" i="1"/>
  <c r="AV85" i="1"/>
  <c r="AU85" i="1"/>
  <c r="AT85" i="1"/>
  <c r="AS85" i="1"/>
  <c r="AR85" i="1"/>
  <c r="AQ85" i="1"/>
  <c r="Q85" i="1"/>
  <c r="P85" i="1"/>
  <c r="J15" i="1" s="1"/>
  <c r="E85" i="1"/>
  <c r="AZ84" i="1"/>
  <c r="AY84" i="1"/>
  <c r="AX84" i="1"/>
  <c r="AW84" i="1"/>
  <c r="AV84" i="1"/>
  <c r="AU84" i="1"/>
  <c r="AT84" i="1"/>
  <c r="AS84" i="1"/>
  <c r="AR84" i="1"/>
  <c r="AQ84" i="1"/>
  <c r="Q84" i="1"/>
  <c r="I15" i="1" s="1"/>
  <c r="P84" i="1"/>
  <c r="H15" i="1" s="1"/>
  <c r="E84" i="1"/>
  <c r="AZ83" i="1"/>
  <c r="AY83" i="1"/>
  <c r="AX83" i="1"/>
  <c r="AW83" i="1"/>
  <c r="AV83" i="1"/>
  <c r="AU83" i="1"/>
  <c r="AT83" i="1"/>
  <c r="AS83" i="1"/>
  <c r="AR83" i="1"/>
  <c r="AQ83" i="1"/>
  <c r="Q83" i="1"/>
  <c r="G15" i="1" s="1"/>
  <c r="P83" i="1"/>
  <c r="F15" i="1" s="1"/>
  <c r="E83" i="1"/>
  <c r="D83" i="1"/>
  <c r="D84" i="1" s="1"/>
  <c r="D85" i="1" s="1"/>
  <c r="D86" i="1" s="1"/>
  <c r="D87" i="1" s="1"/>
  <c r="D88" i="1" s="1"/>
  <c r="D89" i="1" s="1"/>
  <c r="D90" i="1" s="1"/>
  <c r="D91" i="1" s="1"/>
  <c r="D92" i="1" s="1"/>
  <c r="U82" i="1"/>
  <c r="T82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S81" i="1"/>
  <c r="R81" i="1"/>
  <c r="T81" i="1" s="1"/>
  <c r="Q81" i="1"/>
  <c r="P81" i="1"/>
  <c r="E81" i="1"/>
  <c r="BF80" i="1"/>
  <c r="AZ80" i="1"/>
  <c r="AY80" i="1"/>
  <c r="AX80" i="1"/>
  <c r="AW80" i="1"/>
  <c r="AV80" i="1"/>
  <c r="AU80" i="1"/>
  <c r="AT80" i="1"/>
  <c r="AS80" i="1"/>
  <c r="AR80" i="1"/>
  <c r="AQ80" i="1"/>
  <c r="S80" i="1"/>
  <c r="R80" i="1"/>
  <c r="Q80" i="1"/>
  <c r="P80" i="1"/>
  <c r="X12" i="1" s="1"/>
  <c r="E80" i="1"/>
  <c r="AZ79" i="1"/>
  <c r="AY79" i="1"/>
  <c r="AX79" i="1"/>
  <c r="AW79" i="1"/>
  <c r="AV79" i="1"/>
  <c r="AU79" i="1"/>
  <c r="AT79" i="1"/>
  <c r="AS79" i="1"/>
  <c r="AR79" i="1"/>
  <c r="AQ79" i="1"/>
  <c r="S79" i="1"/>
  <c r="R79" i="1"/>
  <c r="T79" i="1" s="1"/>
  <c r="Q79" i="1"/>
  <c r="P79" i="1"/>
  <c r="E79" i="1"/>
  <c r="AZ78" i="1"/>
  <c r="AY78" i="1"/>
  <c r="AX78" i="1"/>
  <c r="AW78" i="1"/>
  <c r="AV78" i="1"/>
  <c r="AU78" i="1"/>
  <c r="AT78" i="1"/>
  <c r="AS78" i="1"/>
  <c r="AR78" i="1"/>
  <c r="AQ78" i="1"/>
  <c r="S78" i="1"/>
  <c r="R78" i="1"/>
  <c r="T78" i="1" s="1"/>
  <c r="Q78" i="1"/>
  <c r="P78" i="1"/>
  <c r="E78" i="1"/>
  <c r="AZ77" i="1"/>
  <c r="AY77" i="1"/>
  <c r="AX77" i="1"/>
  <c r="AW77" i="1"/>
  <c r="AV77" i="1"/>
  <c r="AU77" i="1"/>
  <c r="AT77" i="1"/>
  <c r="AS77" i="1"/>
  <c r="AR77" i="1"/>
  <c r="AQ77" i="1"/>
  <c r="S77" i="1"/>
  <c r="R77" i="1"/>
  <c r="Q77" i="1"/>
  <c r="S12" i="1" s="1"/>
  <c r="P77" i="1"/>
  <c r="R12" i="1" s="1"/>
  <c r="E77" i="1"/>
  <c r="AZ76" i="1"/>
  <c r="AY76" i="1"/>
  <c r="AX76" i="1"/>
  <c r="AW76" i="1"/>
  <c r="AV76" i="1"/>
  <c r="AU76" i="1"/>
  <c r="AT76" i="1"/>
  <c r="AS76" i="1"/>
  <c r="AR76" i="1"/>
  <c r="AQ76" i="1"/>
  <c r="S76" i="1"/>
  <c r="Q13" i="1" s="1"/>
  <c r="R76" i="1"/>
  <c r="P13" i="1" s="1"/>
  <c r="Q76" i="1"/>
  <c r="P76" i="1"/>
  <c r="P12" i="1" s="1"/>
  <c r="E76" i="1"/>
  <c r="AZ75" i="1"/>
  <c r="AY75" i="1"/>
  <c r="AX75" i="1"/>
  <c r="AW75" i="1"/>
  <c r="AV75" i="1"/>
  <c r="AU75" i="1"/>
  <c r="AT75" i="1"/>
  <c r="AS75" i="1"/>
  <c r="AR75" i="1"/>
  <c r="AQ75" i="1"/>
  <c r="Q75" i="1"/>
  <c r="P75" i="1"/>
  <c r="N12" i="1" s="1"/>
  <c r="E75" i="1"/>
  <c r="AZ74" i="1"/>
  <c r="AY74" i="1"/>
  <c r="AX74" i="1"/>
  <c r="AW74" i="1"/>
  <c r="AV74" i="1"/>
  <c r="AU74" i="1"/>
  <c r="AT74" i="1"/>
  <c r="AS74" i="1"/>
  <c r="AR74" i="1"/>
  <c r="AQ74" i="1"/>
  <c r="Q74" i="1"/>
  <c r="K12" i="1" s="1"/>
  <c r="P74" i="1"/>
  <c r="J12" i="1" s="1"/>
  <c r="E74" i="1"/>
  <c r="AZ73" i="1"/>
  <c r="AY73" i="1"/>
  <c r="AX73" i="1"/>
  <c r="AW73" i="1"/>
  <c r="AV73" i="1"/>
  <c r="AU73" i="1"/>
  <c r="AT73" i="1"/>
  <c r="AS73" i="1"/>
  <c r="AR73" i="1"/>
  <c r="AQ73" i="1"/>
  <c r="Q73" i="1"/>
  <c r="P73" i="1"/>
  <c r="E73" i="1"/>
  <c r="AZ72" i="1"/>
  <c r="AY72" i="1"/>
  <c r="AX72" i="1"/>
  <c r="AW72" i="1"/>
  <c r="AV72" i="1"/>
  <c r="AU72" i="1"/>
  <c r="AT72" i="1"/>
  <c r="AS72" i="1"/>
  <c r="AR72" i="1"/>
  <c r="AQ72" i="1"/>
  <c r="Q72" i="1"/>
  <c r="P72" i="1"/>
  <c r="F12" i="1" s="1"/>
  <c r="E72" i="1"/>
  <c r="D72" i="1"/>
  <c r="D73" i="1" s="1"/>
  <c r="D74" i="1" s="1"/>
  <c r="D75" i="1" s="1"/>
  <c r="D76" i="1" s="1"/>
  <c r="D77" i="1" s="1"/>
  <c r="D78" i="1" s="1"/>
  <c r="D79" i="1" s="1"/>
  <c r="D80" i="1" s="1"/>
  <c r="D81" i="1" s="1"/>
  <c r="U71" i="1"/>
  <c r="T71" i="1"/>
  <c r="AZ70" i="1"/>
  <c r="AY70" i="1"/>
  <c r="AX70" i="1"/>
  <c r="AW70" i="1"/>
  <c r="AV70" i="1"/>
  <c r="AU70" i="1"/>
  <c r="AT70" i="1"/>
  <c r="AS70" i="1"/>
  <c r="AR70" i="1"/>
  <c r="AQ70" i="1"/>
  <c r="S70" i="1"/>
  <c r="U70" i="1" s="1"/>
  <c r="AA11" i="1" s="1"/>
  <c r="R70" i="1"/>
  <c r="Q70" i="1"/>
  <c r="AA9" i="1" s="1"/>
  <c r="P70" i="1"/>
  <c r="Z9" i="1" s="1"/>
  <c r="E70" i="1"/>
  <c r="AZ69" i="1"/>
  <c r="AY69" i="1"/>
  <c r="AX69" i="1"/>
  <c r="AW69" i="1"/>
  <c r="AV69" i="1"/>
  <c r="AU69" i="1"/>
  <c r="AT69" i="1"/>
  <c r="AS69" i="1"/>
  <c r="AR69" i="1"/>
  <c r="AQ69" i="1"/>
  <c r="S69" i="1"/>
  <c r="R69" i="1"/>
  <c r="Q69" i="1"/>
  <c r="P69" i="1"/>
  <c r="E69" i="1"/>
  <c r="AZ68" i="1"/>
  <c r="AY68" i="1"/>
  <c r="AX68" i="1"/>
  <c r="AW68" i="1"/>
  <c r="AV68" i="1"/>
  <c r="AU68" i="1"/>
  <c r="AT68" i="1"/>
  <c r="AS68" i="1"/>
  <c r="AR68" i="1"/>
  <c r="AQ68" i="1"/>
  <c r="S68" i="1"/>
  <c r="R68" i="1"/>
  <c r="Q68" i="1"/>
  <c r="P68" i="1"/>
  <c r="V9" i="1" s="1"/>
  <c r="E68" i="1"/>
  <c r="AZ67" i="1"/>
  <c r="AY67" i="1"/>
  <c r="AX67" i="1"/>
  <c r="AW67" i="1"/>
  <c r="AV67" i="1"/>
  <c r="AU67" i="1"/>
  <c r="AT67" i="1"/>
  <c r="AS67" i="1"/>
  <c r="AR67" i="1"/>
  <c r="AQ67" i="1"/>
  <c r="S67" i="1"/>
  <c r="R67" i="1"/>
  <c r="Q67" i="1"/>
  <c r="P67" i="1"/>
  <c r="E67" i="1"/>
  <c r="AZ66" i="1"/>
  <c r="AY66" i="1"/>
  <c r="AX66" i="1"/>
  <c r="AW66" i="1"/>
  <c r="AV66" i="1"/>
  <c r="AU66" i="1"/>
  <c r="AT66" i="1"/>
  <c r="AS66" i="1"/>
  <c r="AR66" i="1"/>
  <c r="AQ66" i="1"/>
  <c r="S66" i="1"/>
  <c r="R66" i="1"/>
  <c r="Q66" i="1"/>
  <c r="S9" i="1" s="1"/>
  <c r="P66" i="1"/>
  <c r="E66" i="1"/>
  <c r="AZ65" i="1"/>
  <c r="AY65" i="1"/>
  <c r="AX65" i="1"/>
  <c r="AW65" i="1"/>
  <c r="AV65" i="1"/>
  <c r="AU65" i="1"/>
  <c r="AT65" i="1"/>
  <c r="AS65" i="1"/>
  <c r="AR65" i="1"/>
  <c r="AQ65" i="1"/>
  <c r="S65" i="1"/>
  <c r="U65" i="1" s="1"/>
  <c r="Q11" i="1" s="1"/>
  <c r="R65" i="1"/>
  <c r="Q65" i="1"/>
  <c r="P65" i="1"/>
  <c r="P9" i="1" s="1"/>
  <c r="E65" i="1"/>
  <c r="AZ64" i="1"/>
  <c r="AY64" i="1"/>
  <c r="AX64" i="1"/>
  <c r="AW64" i="1"/>
  <c r="AV64" i="1"/>
  <c r="AU64" i="1"/>
  <c r="AT64" i="1"/>
  <c r="AS64" i="1"/>
  <c r="AR64" i="1"/>
  <c r="AQ64" i="1"/>
  <c r="Q64" i="1"/>
  <c r="O9" i="1" s="1"/>
  <c r="P64" i="1"/>
  <c r="N9" i="1" s="1"/>
  <c r="E64" i="1"/>
  <c r="AZ63" i="1"/>
  <c r="AY63" i="1"/>
  <c r="AX63" i="1"/>
  <c r="AW63" i="1"/>
  <c r="AV63" i="1"/>
  <c r="AU63" i="1"/>
  <c r="AT63" i="1"/>
  <c r="AS63" i="1"/>
  <c r="AR63" i="1"/>
  <c r="AQ63" i="1"/>
  <c r="Q63" i="1"/>
  <c r="P63" i="1"/>
  <c r="E63" i="1"/>
  <c r="AZ62" i="1"/>
  <c r="AY62" i="1"/>
  <c r="AX62" i="1"/>
  <c r="AW62" i="1"/>
  <c r="AV62" i="1"/>
  <c r="AU62" i="1"/>
  <c r="AT62" i="1"/>
  <c r="AS62" i="1"/>
  <c r="AR62" i="1"/>
  <c r="AQ62" i="1"/>
  <c r="Q62" i="1"/>
  <c r="I9" i="1" s="1"/>
  <c r="P62" i="1"/>
  <c r="H9" i="1" s="1"/>
  <c r="E62" i="1"/>
  <c r="AZ61" i="1"/>
  <c r="AY61" i="1"/>
  <c r="AX61" i="1"/>
  <c r="AW61" i="1"/>
  <c r="AV61" i="1"/>
  <c r="AU61" i="1"/>
  <c r="AT61" i="1"/>
  <c r="AS61" i="1"/>
  <c r="AR61" i="1"/>
  <c r="AQ61" i="1"/>
  <c r="Q61" i="1"/>
  <c r="G9" i="1" s="1"/>
  <c r="P61" i="1"/>
  <c r="F9" i="1" s="1"/>
  <c r="E61" i="1"/>
  <c r="D61" i="1"/>
  <c r="D62" i="1" s="1"/>
  <c r="D63" i="1" s="1"/>
  <c r="D64" i="1" s="1"/>
  <c r="D65" i="1" s="1"/>
  <c r="D66" i="1" s="1"/>
  <c r="D67" i="1" s="1"/>
  <c r="D68" i="1" s="1"/>
  <c r="D69" i="1" s="1"/>
  <c r="D70" i="1" s="1"/>
  <c r="U60" i="1"/>
  <c r="T60" i="1"/>
  <c r="AZ59" i="1"/>
  <c r="AY59" i="1"/>
  <c r="AX59" i="1"/>
  <c r="AW59" i="1"/>
  <c r="AV59" i="1"/>
  <c r="AU59" i="1"/>
  <c r="AT59" i="1"/>
  <c r="AS59" i="1"/>
  <c r="AR59" i="1"/>
  <c r="AQ59" i="1"/>
  <c r="S59" i="1"/>
  <c r="R59" i="1"/>
  <c r="Q59" i="1"/>
  <c r="P59" i="1"/>
  <c r="Z6" i="1" s="1"/>
  <c r="E59" i="1"/>
  <c r="AZ58" i="1"/>
  <c r="AY58" i="1"/>
  <c r="AX58" i="1"/>
  <c r="AW58" i="1"/>
  <c r="AV58" i="1"/>
  <c r="AU58" i="1"/>
  <c r="AT58" i="1"/>
  <c r="AS58" i="1"/>
  <c r="AR58" i="1"/>
  <c r="AQ58" i="1"/>
  <c r="S58" i="1"/>
  <c r="R58" i="1"/>
  <c r="T58" i="1" s="1"/>
  <c r="Q58" i="1"/>
  <c r="Y6" i="1" s="1"/>
  <c r="P58" i="1"/>
  <c r="E58" i="1"/>
  <c r="AZ57" i="1"/>
  <c r="AY57" i="1"/>
  <c r="AX57" i="1"/>
  <c r="AW57" i="1"/>
  <c r="AV57" i="1"/>
  <c r="AU57" i="1"/>
  <c r="AT57" i="1"/>
  <c r="AS57" i="1"/>
  <c r="AR57" i="1"/>
  <c r="AQ57" i="1"/>
  <c r="S57" i="1"/>
  <c r="R57" i="1"/>
  <c r="Q57" i="1"/>
  <c r="W6" i="1" s="1"/>
  <c r="P57" i="1"/>
  <c r="V6" i="1" s="1"/>
  <c r="E57" i="1"/>
  <c r="AZ56" i="1"/>
  <c r="AY56" i="1"/>
  <c r="AX56" i="1"/>
  <c r="AW56" i="1"/>
  <c r="AV56" i="1"/>
  <c r="AU56" i="1"/>
  <c r="AT56" i="1"/>
  <c r="AS56" i="1"/>
  <c r="AR56" i="1"/>
  <c r="AQ56" i="1"/>
  <c r="T56" i="1"/>
  <c r="S56" i="1"/>
  <c r="U56" i="1" s="1"/>
  <c r="R56" i="1"/>
  <c r="Q56" i="1"/>
  <c r="P56" i="1"/>
  <c r="E56" i="1"/>
  <c r="AZ55" i="1"/>
  <c r="AY55" i="1"/>
  <c r="AX55" i="1"/>
  <c r="AW55" i="1"/>
  <c r="AV55" i="1"/>
  <c r="AU55" i="1"/>
  <c r="AT55" i="1"/>
  <c r="AS55" i="1"/>
  <c r="AR55" i="1"/>
  <c r="AQ55" i="1"/>
  <c r="T55" i="1"/>
  <c r="R8" i="1" s="1"/>
  <c r="S55" i="1"/>
  <c r="U55" i="1" s="1"/>
  <c r="R55" i="1"/>
  <c r="Q55" i="1"/>
  <c r="P55" i="1"/>
  <c r="E55" i="1"/>
  <c r="BG54" i="1"/>
  <c r="AZ54" i="1"/>
  <c r="AY54" i="1"/>
  <c r="AX54" i="1"/>
  <c r="AW54" i="1"/>
  <c r="AV54" i="1"/>
  <c r="AU54" i="1"/>
  <c r="AT54" i="1"/>
  <c r="AS54" i="1"/>
  <c r="AR54" i="1"/>
  <c r="AQ54" i="1"/>
  <c r="S54" i="1"/>
  <c r="R54" i="1"/>
  <c r="Q54" i="1"/>
  <c r="Q6" i="1" s="1"/>
  <c r="P54" i="1"/>
  <c r="E54" i="1"/>
  <c r="AZ53" i="1"/>
  <c r="AY53" i="1"/>
  <c r="AX53" i="1"/>
  <c r="AW53" i="1"/>
  <c r="AV53" i="1"/>
  <c r="AU53" i="1"/>
  <c r="AT53" i="1"/>
  <c r="AS53" i="1"/>
  <c r="AR53" i="1"/>
  <c r="AQ53" i="1"/>
  <c r="Q53" i="1"/>
  <c r="O6" i="1" s="1"/>
  <c r="P53" i="1"/>
  <c r="E53" i="1"/>
  <c r="AZ52" i="1"/>
  <c r="AY52" i="1"/>
  <c r="AX52" i="1"/>
  <c r="AW52" i="1"/>
  <c r="AV52" i="1"/>
  <c r="AU52" i="1"/>
  <c r="AT52" i="1"/>
  <c r="AS52" i="1"/>
  <c r="AR52" i="1"/>
  <c r="AQ52" i="1"/>
  <c r="Q52" i="1"/>
  <c r="M6" i="1" s="1"/>
  <c r="P52" i="1"/>
  <c r="L6" i="1" s="1"/>
  <c r="E52" i="1"/>
  <c r="AZ51" i="1"/>
  <c r="AY51" i="1"/>
  <c r="AX51" i="1"/>
  <c r="AW51" i="1"/>
  <c r="AV51" i="1"/>
  <c r="AU51" i="1"/>
  <c r="AT51" i="1"/>
  <c r="AS51" i="1"/>
  <c r="AR51" i="1"/>
  <c r="AQ51" i="1"/>
  <c r="Q51" i="1"/>
  <c r="K6" i="1" s="1"/>
  <c r="P51" i="1"/>
  <c r="J6" i="1" s="1"/>
  <c r="E51" i="1"/>
  <c r="AZ50" i="1"/>
  <c r="AY50" i="1"/>
  <c r="AX50" i="1"/>
  <c r="AW50" i="1"/>
  <c r="AV50" i="1"/>
  <c r="AU50" i="1"/>
  <c r="AT50" i="1"/>
  <c r="AS50" i="1"/>
  <c r="AR50" i="1"/>
  <c r="AQ50" i="1"/>
  <c r="Q50" i="1"/>
  <c r="G6" i="1" s="1"/>
  <c r="P50" i="1"/>
  <c r="F6" i="1" s="1"/>
  <c r="E50" i="1"/>
  <c r="D50" i="1"/>
  <c r="D51" i="1" s="1"/>
  <c r="D52" i="1" s="1"/>
  <c r="D53" i="1" s="1"/>
  <c r="D54" i="1" s="1"/>
  <c r="D55" i="1" s="1"/>
  <c r="D56" i="1" s="1"/>
  <c r="D57" i="1" s="1"/>
  <c r="D58" i="1" s="1"/>
  <c r="D59" i="1" s="1"/>
  <c r="U49" i="1"/>
  <c r="T49" i="1"/>
  <c r="BE48" i="1"/>
  <c r="AZ48" i="1"/>
  <c r="AY48" i="1"/>
  <c r="AX48" i="1"/>
  <c r="AW48" i="1"/>
  <c r="AV48" i="1"/>
  <c r="AU48" i="1"/>
  <c r="AT48" i="1"/>
  <c r="AS48" i="1"/>
  <c r="AR48" i="1"/>
  <c r="AQ48" i="1"/>
  <c r="S48" i="1"/>
  <c r="R48" i="1"/>
  <c r="Q48" i="1"/>
  <c r="P48" i="1"/>
  <c r="Z3" i="1" s="1"/>
  <c r="E48" i="1"/>
  <c r="AZ47" i="1"/>
  <c r="AY47" i="1"/>
  <c r="AX47" i="1"/>
  <c r="AW47" i="1"/>
  <c r="AV47" i="1"/>
  <c r="AU47" i="1"/>
  <c r="AT47" i="1"/>
  <c r="AS47" i="1"/>
  <c r="AR47" i="1"/>
  <c r="AQ47" i="1"/>
  <c r="S47" i="1"/>
  <c r="R47" i="1"/>
  <c r="Q47" i="1"/>
  <c r="P47" i="1"/>
  <c r="X3" i="1" s="1"/>
  <c r="E47" i="1"/>
  <c r="AZ46" i="1"/>
  <c r="AY46" i="1"/>
  <c r="AX46" i="1"/>
  <c r="AW46" i="1"/>
  <c r="AV46" i="1"/>
  <c r="AU46" i="1"/>
  <c r="AT46" i="1"/>
  <c r="AS46" i="1"/>
  <c r="AR46" i="1"/>
  <c r="AQ46" i="1"/>
  <c r="S46" i="1"/>
  <c r="W4" i="1" s="1"/>
  <c r="R46" i="1"/>
  <c r="T46" i="1" s="1"/>
  <c r="V5" i="1" s="1"/>
  <c r="Q46" i="1"/>
  <c r="P46" i="1"/>
  <c r="E46" i="1"/>
  <c r="AZ45" i="1"/>
  <c r="AY45" i="1"/>
  <c r="AX45" i="1"/>
  <c r="AW45" i="1"/>
  <c r="AV45" i="1"/>
  <c r="AU45" i="1"/>
  <c r="AT45" i="1"/>
  <c r="AS45" i="1"/>
  <c r="AR45" i="1"/>
  <c r="AQ45" i="1"/>
  <c r="S45" i="1"/>
  <c r="R45" i="1"/>
  <c r="Q45" i="1"/>
  <c r="P45" i="1"/>
  <c r="E45" i="1"/>
  <c r="AZ44" i="1"/>
  <c r="AY44" i="1"/>
  <c r="AX44" i="1"/>
  <c r="AW44" i="1"/>
  <c r="AV44" i="1"/>
  <c r="AU44" i="1"/>
  <c r="AT44" i="1"/>
  <c r="AS44" i="1"/>
  <c r="AR44" i="1"/>
  <c r="AQ44" i="1"/>
  <c r="S44" i="1"/>
  <c r="R44" i="1"/>
  <c r="Q44" i="1"/>
  <c r="P44" i="1"/>
  <c r="E44" i="1"/>
  <c r="AZ43" i="1"/>
  <c r="AY43" i="1"/>
  <c r="AX43" i="1"/>
  <c r="AW43" i="1"/>
  <c r="AV43" i="1"/>
  <c r="AU43" i="1"/>
  <c r="AT43" i="1"/>
  <c r="AS43" i="1"/>
  <c r="AR43" i="1"/>
  <c r="AQ43" i="1"/>
  <c r="S43" i="1"/>
  <c r="R43" i="1"/>
  <c r="Q43" i="1"/>
  <c r="Q3" i="1" s="1"/>
  <c r="P43" i="1"/>
  <c r="P3" i="1" s="1"/>
  <c r="E43" i="1"/>
  <c r="AZ42" i="1"/>
  <c r="AY42" i="1"/>
  <c r="AX42" i="1"/>
  <c r="AW42" i="1"/>
  <c r="AV42" i="1"/>
  <c r="AU42" i="1"/>
  <c r="AT42" i="1"/>
  <c r="AS42" i="1"/>
  <c r="AR42" i="1"/>
  <c r="AQ42" i="1"/>
  <c r="Q42" i="1"/>
  <c r="O3" i="1" s="1"/>
  <c r="P42" i="1"/>
  <c r="N3" i="1" s="1"/>
  <c r="E42" i="1"/>
  <c r="AZ41" i="1"/>
  <c r="AY41" i="1"/>
  <c r="AX41" i="1"/>
  <c r="AW41" i="1"/>
  <c r="AV41" i="1"/>
  <c r="AU41" i="1"/>
  <c r="AT41" i="1"/>
  <c r="AS41" i="1"/>
  <c r="AR41" i="1"/>
  <c r="AQ41" i="1"/>
  <c r="Q41" i="1"/>
  <c r="M3" i="1" s="1"/>
  <c r="P41" i="1"/>
  <c r="L3" i="1" s="1"/>
  <c r="E41" i="1"/>
  <c r="AZ40" i="1"/>
  <c r="AY40" i="1"/>
  <c r="AX40" i="1"/>
  <c r="AW40" i="1"/>
  <c r="AV40" i="1"/>
  <c r="AU40" i="1"/>
  <c r="AT40" i="1"/>
  <c r="AS40" i="1"/>
  <c r="AR40" i="1"/>
  <c r="AQ40" i="1"/>
  <c r="Q40" i="1"/>
  <c r="K3" i="1" s="1"/>
  <c r="P40" i="1"/>
  <c r="J3" i="1" s="1"/>
  <c r="E40" i="1"/>
  <c r="AZ39" i="1"/>
  <c r="AY39" i="1"/>
  <c r="AX39" i="1"/>
  <c r="AW39" i="1"/>
  <c r="AV39" i="1"/>
  <c r="AU39" i="1"/>
  <c r="AT39" i="1"/>
  <c r="AS39" i="1"/>
  <c r="AR39" i="1"/>
  <c r="AQ39" i="1"/>
  <c r="Q39" i="1"/>
  <c r="I3" i="1" s="1"/>
  <c r="P39" i="1"/>
  <c r="H3" i="1" s="1"/>
  <c r="E39" i="1"/>
  <c r="D39" i="1"/>
  <c r="D41" i="1" s="1"/>
  <c r="BC35" i="1"/>
  <c r="AY35" i="1"/>
  <c r="V35" i="1"/>
  <c r="T35" i="1"/>
  <c r="N35" i="1"/>
  <c r="J35" i="1"/>
  <c r="H35" i="1"/>
  <c r="Y34" i="1"/>
  <c r="BG33" i="1" s="1"/>
  <c r="X34" i="1"/>
  <c r="W34" i="1"/>
  <c r="V34" i="1"/>
  <c r="T34" i="1"/>
  <c r="Q34" i="1"/>
  <c r="P34" i="1"/>
  <c r="O34" i="1"/>
  <c r="N34" i="1"/>
  <c r="M34" i="1"/>
  <c r="K34" i="1"/>
  <c r="J34" i="1"/>
  <c r="I34" i="1"/>
  <c r="H34" i="1"/>
  <c r="G34" i="1"/>
  <c r="F34" i="1"/>
  <c r="AZ33" i="1"/>
  <c r="AY33" i="1"/>
  <c r="Y33" i="1"/>
  <c r="X33" i="1"/>
  <c r="W33" i="1"/>
  <c r="V33" i="1"/>
  <c r="U33" i="1"/>
  <c r="T33" i="1"/>
  <c r="S33" i="1"/>
  <c r="O33" i="1"/>
  <c r="N33" i="1"/>
  <c r="M33" i="1"/>
  <c r="K33" i="1"/>
  <c r="H33" i="1"/>
  <c r="G33" i="1"/>
  <c r="BG32" i="1"/>
  <c r="BC32" i="1"/>
  <c r="AY32" i="1"/>
  <c r="W32" i="1"/>
  <c r="U32" i="1"/>
  <c r="O32" i="1"/>
  <c r="N32" i="1"/>
  <c r="M32" i="1"/>
  <c r="L32" i="1"/>
  <c r="AA31" i="1"/>
  <c r="W31" i="1"/>
  <c r="T31" i="1"/>
  <c r="S31" i="1"/>
  <c r="R31" i="1"/>
  <c r="BD30" i="1" s="1"/>
  <c r="Q31" i="1"/>
  <c r="P31" i="1"/>
  <c r="O31" i="1"/>
  <c r="N31" i="1"/>
  <c r="M31" i="1"/>
  <c r="L31" i="1"/>
  <c r="K31" i="1"/>
  <c r="I31" i="1"/>
  <c r="G31" i="1"/>
  <c r="BE30" i="1"/>
  <c r="BC30" i="1"/>
  <c r="BA30" i="1"/>
  <c r="AY30" i="1"/>
  <c r="Z30" i="1"/>
  <c r="W30" i="1"/>
  <c r="U30" i="1"/>
  <c r="AN24" i="1" s="1"/>
  <c r="T30" i="1"/>
  <c r="S30" i="1"/>
  <c r="R30" i="1"/>
  <c r="Q30" i="1"/>
  <c r="P30" i="1"/>
  <c r="M30" i="1"/>
  <c r="L30" i="1"/>
  <c r="K30" i="1"/>
  <c r="H30" i="1"/>
  <c r="BG29" i="1"/>
  <c r="BF29" i="1"/>
  <c r="BE29" i="1"/>
  <c r="BD29" i="1"/>
  <c r="BC29" i="1"/>
  <c r="BB29" i="1"/>
  <c r="BA29" i="1"/>
  <c r="AZ29" i="1"/>
  <c r="AY29" i="1"/>
  <c r="Y29" i="1"/>
  <c r="R29" i="1"/>
  <c r="AA28" i="1"/>
  <c r="Y28" i="1"/>
  <c r="X28" i="1"/>
  <c r="BF32" i="1" s="1"/>
  <c r="U28" i="1"/>
  <c r="T28" i="1"/>
  <c r="S28" i="1"/>
  <c r="BC27" i="1" s="1"/>
  <c r="R28" i="1"/>
  <c r="Q28" i="1"/>
  <c r="O28" i="1"/>
  <c r="M28" i="1"/>
  <c r="L28" i="1"/>
  <c r="K28" i="1"/>
  <c r="H28" i="1"/>
  <c r="G28" i="1"/>
  <c r="F28" i="1"/>
  <c r="BE27" i="1"/>
  <c r="AY27" i="1"/>
  <c r="AA27" i="1"/>
  <c r="Z27" i="1"/>
  <c r="Y27" i="1"/>
  <c r="X27" i="1"/>
  <c r="T27" i="1"/>
  <c r="AO24" i="1" s="1"/>
  <c r="S27" i="1"/>
  <c r="P27" i="1"/>
  <c r="M27" i="1"/>
  <c r="K27" i="1"/>
  <c r="H27" i="1"/>
  <c r="F27" i="1"/>
  <c r="BF26" i="1"/>
  <c r="BD26" i="1"/>
  <c r="BC26" i="1"/>
  <c r="BB26" i="1"/>
  <c r="BA26" i="1"/>
  <c r="AZ26" i="1"/>
  <c r="AY26" i="1"/>
  <c r="AX26" i="1"/>
  <c r="W26" i="1"/>
  <c r="I26" i="1"/>
  <c r="Z25" i="1"/>
  <c r="X25" i="1"/>
  <c r="W25" i="1"/>
  <c r="V25" i="1"/>
  <c r="R25" i="1"/>
  <c r="Q25" i="1"/>
  <c r="P25" i="1"/>
  <c r="BC24" i="1" s="1"/>
  <c r="O25" i="1"/>
  <c r="N25" i="1"/>
  <c r="BB24" i="1" s="1"/>
  <c r="M25" i="1"/>
  <c r="J25" i="1"/>
  <c r="I25" i="1"/>
  <c r="H25" i="1"/>
  <c r="F25" i="1"/>
  <c r="BE24" i="1"/>
  <c r="AY24" i="1"/>
  <c r="AA24" i="1"/>
  <c r="Z24" i="1"/>
  <c r="Y24" i="1"/>
  <c r="X24" i="1"/>
  <c r="W24" i="1"/>
  <c r="V24" i="1"/>
  <c r="S24" i="1"/>
  <c r="R24" i="1"/>
  <c r="Q24" i="1"/>
  <c r="P24" i="1"/>
  <c r="O24" i="1"/>
  <c r="N24" i="1"/>
  <c r="M24" i="1"/>
  <c r="L24" i="1"/>
  <c r="K24" i="1"/>
  <c r="J24" i="1"/>
  <c r="H24" i="1"/>
  <c r="G24" i="1"/>
  <c r="BC23" i="1"/>
  <c r="AY23" i="1"/>
  <c r="AA22" i="1"/>
  <c r="Z22" i="1"/>
  <c r="Y22" i="1"/>
  <c r="W22" i="1"/>
  <c r="V22" i="1"/>
  <c r="P22" i="1"/>
  <c r="N22" i="1"/>
  <c r="K22" i="1"/>
  <c r="J22" i="1"/>
  <c r="BC11" i="1" s="1"/>
  <c r="I22" i="1"/>
  <c r="H22" i="1"/>
  <c r="BC8" i="1" s="1"/>
  <c r="G22" i="1"/>
  <c r="F22" i="1"/>
  <c r="AY21" i="1"/>
  <c r="AX21" i="1"/>
  <c r="AA21" i="1"/>
  <c r="Z21" i="1"/>
  <c r="Y21" i="1"/>
  <c r="X21" i="1"/>
  <c r="W21" i="1"/>
  <c r="V21" i="1"/>
  <c r="P21" i="1"/>
  <c r="N21" i="1"/>
  <c r="M21" i="1"/>
  <c r="K21" i="1"/>
  <c r="J21" i="1"/>
  <c r="H21" i="1"/>
  <c r="G21" i="1"/>
  <c r="F21" i="1"/>
  <c r="AY17" i="1"/>
  <c r="AA16" i="1"/>
  <c r="Z16" i="1"/>
  <c r="BB35" i="1" s="1"/>
  <c r="Y16" i="1"/>
  <c r="X16" i="1"/>
  <c r="W16" i="1"/>
  <c r="V16" i="1"/>
  <c r="S16" i="1"/>
  <c r="Q16" i="1"/>
  <c r="P16" i="1"/>
  <c r="BB15" i="1" s="1"/>
  <c r="AY15" i="1"/>
  <c r="Z15" i="1"/>
  <c r="Y15" i="1"/>
  <c r="X15" i="1"/>
  <c r="V15" i="1"/>
  <c r="S15" i="1"/>
  <c r="M15" i="1"/>
  <c r="L15" i="1"/>
  <c r="K15" i="1"/>
  <c r="BC14" i="1"/>
  <c r="BB14" i="1"/>
  <c r="AY14" i="1"/>
  <c r="Z14" i="1"/>
  <c r="AA13" i="1"/>
  <c r="Z13" i="1"/>
  <c r="Y13" i="1"/>
  <c r="X13" i="1"/>
  <c r="W13" i="1"/>
  <c r="S13" i="1"/>
  <c r="BC12" i="1" s="1"/>
  <c r="R13" i="1"/>
  <c r="AA12" i="1"/>
  <c r="Z12" i="1"/>
  <c r="Y12" i="1"/>
  <c r="W12" i="1"/>
  <c r="V12" i="1"/>
  <c r="Q12" i="1"/>
  <c r="O12" i="1"/>
  <c r="I12" i="1"/>
  <c r="H12" i="1"/>
  <c r="G12" i="1"/>
  <c r="BB11" i="1"/>
  <c r="AA10" i="1"/>
  <c r="Z10" i="1"/>
  <c r="Y10" i="1"/>
  <c r="V10" i="1"/>
  <c r="S10" i="1"/>
  <c r="P10" i="1"/>
  <c r="Y9" i="1"/>
  <c r="X9" i="1"/>
  <c r="W9" i="1"/>
  <c r="R9" i="1"/>
  <c r="Q9" i="1"/>
  <c r="M9" i="1"/>
  <c r="L9" i="1"/>
  <c r="BB8" i="1"/>
  <c r="S8" i="1"/>
  <c r="Z7" i="1"/>
  <c r="Y7" i="1"/>
  <c r="X7" i="1"/>
  <c r="V7" i="1"/>
  <c r="S7" i="1"/>
  <c r="R7" i="1"/>
  <c r="Q7" i="1"/>
  <c r="P7" i="1"/>
  <c r="BC6" i="1"/>
  <c r="AA6" i="1"/>
  <c r="X6" i="1"/>
  <c r="S6" i="1"/>
  <c r="R6" i="1"/>
  <c r="P6" i="1"/>
  <c r="N6" i="1"/>
  <c r="BC5" i="1"/>
  <c r="BB5" i="1"/>
  <c r="AA4" i="1"/>
  <c r="X4" i="1"/>
  <c r="Q4" i="1"/>
  <c r="AA3" i="1"/>
  <c r="Y3" i="1"/>
  <c r="W3" i="1"/>
  <c r="V3" i="1"/>
  <c r="S3" i="1"/>
  <c r="R3" i="1"/>
  <c r="Z2" i="1"/>
  <c r="X2" i="1"/>
  <c r="R2" i="1"/>
  <c r="P2" i="1"/>
  <c r="N2" i="1"/>
  <c r="L2" i="1"/>
  <c r="J2" i="1"/>
  <c r="H2" i="1"/>
  <c r="F2" i="1"/>
  <c r="AZ158" i="3"/>
  <c r="AY158" i="3"/>
  <c r="AX158" i="3"/>
  <c r="AW158" i="3"/>
  <c r="AV158" i="3"/>
  <c r="AU158" i="3"/>
  <c r="AT158" i="3"/>
  <c r="AS158" i="3"/>
  <c r="AR158" i="3"/>
  <c r="AQ158" i="3"/>
  <c r="S158" i="3"/>
  <c r="R158" i="3"/>
  <c r="Q158" i="3"/>
  <c r="P158" i="3"/>
  <c r="E158" i="3"/>
  <c r="AZ157" i="3"/>
  <c r="AY157" i="3"/>
  <c r="AX157" i="3"/>
  <c r="AW157" i="3"/>
  <c r="AV157" i="3"/>
  <c r="AU157" i="3"/>
  <c r="AT157" i="3"/>
  <c r="AS157" i="3"/>
  <c r="AR157" i="3"/>
  <c r="AQ157" i="3"/>
  <c r="S157" i="3"/>
  <c r="R157" i="3"/>
  <c r="Q157" i="3"/>
  <c r="P157" i="3"/>
  <c r="E157" i="3"/>
  <c r="AZ156" i="3"/>
  <c r="AY156" i="3"/>
  <c r="AX156" i="3"/>
  <c r="AW156" i="3"/>
  <c r="AV156" i="3"/>
  <c r="AU156" i="3"/>
  <c r="AT156" i="3"/>
  <c r="AS156" i="3"/>
  <c r="AR156" i="3"/>
  <c r="AQ156" i="3"/>
  <c r="S156" i="3"/>
  <c r="R156" i="3"/>
  <c r="T156" i="3" s="1"/>
  <c r="T35" i="3" s="1"/>
  <c r="Q156" i="3"/>
  <c r="P156" i="3"/>
  <c r="E156" i="3"/>
  <c r="AZ155" i="3"/>
  <c r="AY155" i="3"/>
  <c r="AX155" i="3"/>
  <c r="AW155" i="3"/>
  <c r="AV155" i="3"/>
  <c r="AU155" i="3"/>
  <c r="AT155" i="3"/>
  <c r="AS155" i="3"/>
  <c r="AR155" i="3"/>
  <c r="AQ155" i="3"/>
  <c r="S155" i="3"/>
  <c r="R155" i="3"/>
  <c r="T155" i="3" s="1"/>
  <c r="R35" i="3" s="1"/>
  <c r="Q155" i="3"/>
  <c r="S33" i="3" s="1"/>
  <c r="P155" i="3"/>
  <c r="R33" i="3" s="1"/>
  <c r="E155" i="3"/>
  <c r="AZ154" i="3"/>
  <c r="AY154" i="3"/>
  <c r="AX154" i="3"/>
  <c r="AW154" i="3"/>
  <c r="AV154" i="3"/>
  <c r="AU154" i="3"/>
  <c r="AT154" i="3"/>
  <c r="AS154" i="3"/>
  <c r="AR154" i="3"/>
  <c r="AQ154" i="3"/>
  <c r="S154" i="3"/>
  <c r="R154" i="3"/>
  <c r="Q154" i="3"/>
  <c r="P154" i="3"/>
  <c r="P33" i="3" s="1"/>
  <c r="E154" i="3"/>
  <c r="AZ153" i="3"/>
  <c r="AY153" i="3"/>
  <c r="AX153" i="3"/>
  <c r="AW153" i="3"/>
  <c r="AV153" i="3"/>
  <c r="AU153" i="3"/>
  <c r="AT153" i="3"/>
  <c r="AS153" i="3"/>
  <c r="AR153" i="3"/>
  <c r="AQ153" i="3"/>
  <c r="S153" i="3"/>
  <c r="R153" i="3"/>
  <c r="Q153" i="3"/>
  <c r="P153" i="3"/>
  <c r="E153" i="3"/>
  <c r="AZ152" i="3"/>
  <c r="AY152" i="3"/>
  <c r="AX152" i="3"/>
  <c r="AW152" i="3"/>
  <c r="AV152" i="3"/>
  <c r="AU152" i="3"/>
  <c r="AT152" i="3"/>
  <c r="AS152" i="3"/>
  <c r="AR152" i="3"/>
  <c r="AQ152" i="3"/>
  <c r="S152" i="3"/>
  <c r="R152" i="3"/>
  <c r="Q152" i="3"/>
  <c r="P152" i="3"/>
  <c r="E152" i="3"/>
  <c r="AZ151" i="3"/>
  <c r="AY151" i="3"/>
  <c r="AX151" i="3"/>
  <c r="AW151" i="3"/>
  <c r="AV151" i="3"/>
  <c r="AU151" i="3"/>
  <c r="AT151" i="3"/>
  <c r="AS151" i="3"/>
  <c r="AR151" i="3"/>
  <c r="AQ151" i="3"/>
  <c r="S151" i="3"/>
  <c r="R151" i="3"/>
  <c r="Q151" i="3"/>
  <c r="P151" i="3"/>
  <c r="E151" i="3"/>
  <c r="AZ150" i="3"/>
  <c r="AY150" i="3"/>
  <c r="AX150" i="3"/>
  <c r="AW150" i="3"/>
  <c r="AV150" i="3"/>
  <c r="AU150" i="3"/>
  <c r="AT150" i="3"/>
  <c r="AS150" i="3"/>
  <c r="AR150" i="3"/>
  <c r="AQ150" i="3"/>
  <c r="S150" i="3"/>
  <c r="R150" i="3"/>
  <c r="Q150" i="3"/>
  <c r="P150" i="3"/>
  <c r="E150" i="3"/>
  <c r="AZ149" i="3"/>
  <c r="AY149" i="3"/>
  <c r="AX149" i="3"/>
  <c r="AW149" i="3"/>
  <c r="AV149" i="3"/>
  <c r="AU149" i="3"/>
  <c r="AT149" i="3"/>
  <c r="AS149" i="3"/>
  <c r="AR149" i="3"/>
  <c r="AQ149" i="3"/>
  <c r="S149" i="3"/>
  <c r="R149" i="3"/>
  <c r="F34" i="3" s="1"/>
  <c r="Q149" i="3"/>
  <c r="P149" i="3"/>
  <c r="E149" i="3"/>
  <c r="D149" i="3"/>
  <c r="D150" i="3" s="1"/>
  <c r="D151" i="3" s="1"/>
  <c r="D152" i="3" s="1"/>
  <c r="D153" i="3" s="1"/>
  <c r="D154" i="3" s="1"/>
  <c r="D155" i="3" s="1"/>
  <c r="D156" i="3" s="1"/>
  <c r="D157" i="3" s="1"/>
  <c r="D158" i="3" s="1"/>
  <c r="U148" i="3"/>
  <c r="T148" i="3"/>
  <c r="AZ147" i="3"/>
  <c r="AY147" i="3"/>
  <c r="AX147" i="3"/>
  <c r="AW147" i="3"/>
  <c r="AV147" i="3"/>
  <c r="AU147" i="3"/>
  <c r="AT147" i="3"/>
  <c r="AS147" i="3"/>
  <c r="AR147" i="3"/>
  <c r="AQ147" i="3"/>
  <c r="S147" i="3"/>
  <c r="U147" i="3" s="1"/>
  <c r="R147" i="3"/>
  <c r="Q147" i="3"/>
  <c r="AA30" i="3" s="1"/>
  <c r="P147" i="3"/>
  <c r="Z30" i="3" s="1"/>
  <c r="E147" i="3"/>
  <c r="AZ146" i="3"/>
  <c r="AY146" i="3"/>
  <c r="AX146" i="3"/>
  <c r="AW146" i="3"/>
  <c r="AV146" i="3"/>
  <c r="AU146" i="3"/>
  <c r="AT146" i="3"/>
  <c r="AS146" i="3"/>
  <c r="AR146" i="3"/>
  <c r="AQ146" i="3"/>
  <c r="S146" i="3"/>
  <c r="U146" i="3" s="1"/>
  <c r="R146" i="3"/>
  <c r="Q146" i="3"/>
  <c r="P146" i="3"/>
  <c r="E146" i="3"/>
  <c r="AZ145" i="3"/>
  <c r="AY145" i="3"/>
  <c r="AX145" i="3"/>
  <c r="AW145" i="3"/>
  <c r="AV145" i="3"/>
  <c r="AU145" i="3"/>
  <c r="AT145" i="3"/>
  <c r="AS145" i="3"/>
  <c r="AR145" i="3"/>
  <c r="AQ145" i="3"/>
  <c r="S145" i="3"/>
  <c r="U145" i="3" s="1"/>
  <c r="R145" i="3"/>
  <c r="Q145" i="3"/>
  <c r="P145" i="3"/>
  <c r="T30" i="3" s="1"/>
  <c r="E145" i="3"/>
  <c r="AZ144" i="3"/>
  <c r="AY144" i="3"/>
  <c r="AX144" i="3"/>
  <c r="AW144" i="3"/>
  <c r="AV144" i="3"/>
  <c r="AU144" i="3"/>
  <c r="AT144" i="3"/>
  <c r="AS144" i="3"/>
  <c r="AR144" i="3"/>
  <c r="AQ144" i="3"/>
  <c r="S144" i="3"/>
  <c r="U144" i="3" s="1"/>
  <c r="R144" i="3"/>
  <c r="Q144" i="3"/>
  <c r="S30" i="3" s="1"/>
  <c r="P144" i="3"/>
  <c r="E144" i="3"/>
  <c r="AZ143" i="3"/>
  <c r="AY143" i="3"/>
  <c r="AX143" i="3"/>
  <c r="AW143" i="3"/>
  <c r="AV143" i="3"/>
  <c r="AU143" i="3"/>
  <c r="AT143" i="3"/>
  <c r="AS143" i="3"/>
  <c r="AR143" i="3"/>
  <c r="AQ143" i="3"/>
  <c r="S143" i="3"/>
  <c r="U143" i="3" s="1"/>
  <c r="R143" i="3"/>
  <c r="Q143" i="3"/>
  <c r="P143" i="3"/>
  <c r="P30" i="3" s="1"/>
  <c r="E143" i="3"/>
  <c r="AZ142" i="3"/>
  <c r="AY142" i="3"/>
  <c r="AX142" i="3"/>
  <c r="AW142" i="3"/>
  <c r="AV142" i="3"/>
  <c r="AU142" i="3"/>
  <c r="AT142" i="3"/>
  <c r="AS142" i="3"/>
  <c r="AR142" i="3"/>
  <c r="AQ142" i="3"/>
  <c r="S142" i="3"/>
  <c r="U142" i="3" s="1"/>
  <c r="R142" i="3"/>
  <c r="Q142" i="3"/>
  <c r="P142" i="3"/>
  <c r="E142" i="3"/>
  <c r="AZ141" i="3"/>
  <c r="AY141" i="3"/>
  <c r="AX141" i="3"/>
  <c r="AW141" i="3"/>
  <c r="AV141" i="3"/>
  <c r="AU141" i="3"/>
  <c r="AT141" i="3"/>
  <c r="AS141" i="3"/>
  <c r="AR141" i="3"/>
  <c r="AQ141" i="3"/>
  <c r="S141" i="3"/>
  <c r="U141" i="3" s="1"/>
  <c r="R141" i="3"/>
  <c r="Q141" i="3"/>
  <c r="P141" i="3"/>
  <c r="L30" i="3" s="1"/>
  <c r="E141" i="3"/>
  <c r="AZ140" i="3"/>
  <c r="AY140" i="3"/>
  <c r="AX140" i="3"/>
  <c r="AW140" i="3"/>
  <c r="AV140" i="3"/>
  <c r="AU140" i="3"/>
  <c r="AT140" i="3"/>
  <c r="AS140" i="3"/>
  <c r="AR140" i="3"/>
  <c r="AQ140" i="3"/>
  <c r="S140" i="3"/>
  <c r="U140" i="3" s="1"/>
  <c r="R140" i="3"/>
  <c r="Q140" i="3"/>
  <c r="K30" i="3" s="1"/>
  <c r="P140" i="3"/>
  <c r="E140" i="3"/>
  <c r="AZ139" i="3"/>
  <c r="AY139" i="3"/>
  <c r="AX139" i="3"/>
  <c r="AW139" i="3"/>
  <c r="AV139" i="3"/>
  <c r="AU139" i="3"/>
  <c r="AT139" i="3"/>
  <c r="AS139" i="3"/>
  <c r="AR139" i="3"/>
  <c r="AQ139" i="3"/>
  <c r="S139" i="3"/>
  <c r="U139" i="3" s="1"/>
  <c r="BG58" i="3" s="1"/>
  <c r="R139" i="3"/>
  <c r="Q139" i="3"/>
  <c r="P139" i="3"/>
  <c r="H30" i="3" s="1"/>
  <c r="E139" i="3"/>
  <c r="AZ138" i="3"/>
  <c r="AY138" i="3"/>
  <c r="AX138" i="3"/>
  <c r="AW138" i="3"/>
  <c r="AV138" i="3"/>
  <c r="AU138" i="3"/>
  <c r="AT138" i="3"/>
  <c r="AS138" i="3"/>
  <c r="AR138" i="3"/>
  <c r="AQ138" i="3"/>
  <c r="S138" i="3"/>
  <c r="U138" i="3" s="1"/>
  <c r="BG47" i="3" s="1"/>
  <c r="R138" i="3"/>
  <c r="Q138" i="3"/>
  <c r="P138" i="3"/>
  <c r="F30" i="3" s="1"/>
  <c r="E138" i="3"/>
  <c r="D138" i="3"/>
  <c r="D139" i="3" s="1"/>
  <c r="D140" i="3" s="1"/>
  <c r="D141" i="3" s="1"/>
  <c r="D142" i="3" s="1"/>
  <c r="D143" i="3" s="1"/>
  <c r="D144" i="3" s="1"/>
  <c r="D145" i="3" s="1"/>
  <c r="D146" i="3" s="1"/>
  <c r="D147" i="3" s="1"/>
  <c r="U137" i="3"/>
  <c r="T137" i="3"/>
  <c r="AZ136" i="3"/>
  <c r="AY136" i="3"/>
  <c r="AX136" i="3"/>
  <c r="AW136" i="3"/>
  <c r="AV136" i="3"/>
  <c r="AU136" i="3"/>
  <c r="AT136" i="3"/>
  <c r="AS136" i="3"/>
  <c r="AR136" i="3"/>
  <c r="AQ136" i="3"/>
  <c r="S136" i="3"/>
  <c r="R136" i="3"/>
  <c r="T136" i="3" s="1"/>
  <c r="Q136" i="3"/>
  <c r="P136" i="3"/>
  <c r="E136" i="3"/>
  <c r="AZ135" i="3"/>
  <c r="AY135" i="3"/>
  <c r="AX135" i="3"/>
  <c r="AW135" i="3"/>
  <c r="AV135" i="3"/>
  <c r="AU135" i="3"/>
  <c r="AT135" i="3"/>
  <c r="AS135" i="3"/>
  <c r="AR135" i="3"/>
  <c r="AQ135" i="3"/>
  <c r="S135" i="3"/>
  <c r="U135" i="3" s="1"/>
  <c r="R135" i="3"/>
  <c r="Q135" i="3"/>
  <c r="P135" i="3"/>
  <c r="E135" i="3"/>
  <c r="AZ134" i="3"/>
  <c r="AY134" i="3"/>
  <c r="AX134" i="3"/>
  <c r="AW134" i="3"/>
  <c r="AV134" i="3"/>
  <c r="AU134" i="3"/>
  <c r="AT134" i="3"/>
  <c r="AS134" i="3"/>
  <c r="AR134" i="3"/>
  <c r="AQ134" i="3"/>
  <c r="S134" i="3"/>
  <c r="R134" i="3"/>
  <c r="Q134" i="3"/>
  <c r="P134" i="3"/>
  <c r="E134" i="3"/>
  <c r="AZ133" i="3"/>
  <c r="AY133" i="3"/>
  <c r="AX133" i="3"/>
  <c r="AW133" i="3"/>
  <c r="AV133" i="3"/>
  <c r="AU133" i="3"/>
  <c r="AT133" i="3"/>
  <c r="AS133" i="3"/>
  <c r="AR133" i="3"/>
  <c r="AQ133" i="3"/>
  <c r="S133" i="3"/>
  <c r="R133" i="3"/>
  <c r="T133" i="3" s="1"/>
  <c r="R29" i="3" s="1"/>
  <c r="Q133" i="3"/>
  <c r="P133" i="3"/>
  <c r="E133" i="3"/>
  <c r="AZ132" i="3"/>
  <c r="AY132" i="3"/>
  <c r="AX132" i="3"/>
  <c r="AW132" i="3"/>
  <c r="AV132" i="3"/>
  <c r="AU132" i="3"/>
  <c r="AT132" i="3"/>
  <c r="AS132" i="3"/>
  <c r="AR132" i="3"/>
  <c r="AQ132" i="3"/>
  <c r="S132" i="3"/>
  <c r="R132" i="3"/>
  <c r="T132" i="3" s="1"/>
  <c r="Q132" i="3"/>
  <c r="Q27" i="3" s="1"/>
  <c r="P132" i="3"/>
  <c r="E132" i="3"/>
  <c r="AZ131" i="3"/>
  <c r="AY131" i="3"/>
  <c r="AX131" i="3"/>
  <c r="AW131" i="3"/>
  <c r="AV131" i="3"/>
  <c r="AU131" i="3"/>
  <c r="AT131" i="3"/>
  <c r="AS131" i="3"/>
  <c r="AR131" i="3"/>
  <c r="AQ131" i="3"/>
  <c r="S131" i="3"/>
  <c r="R131" i="3"/>
  <c r="N28" i="3" s="1"/>
  <c r="Q131" i="3"/>
  <c r="O27" i="3" s="1"/>
  <c r="P131" i="3"/>
  <c r="N27" i="3" s="1"/>
  <c r="E131" i="3"/>
  <c r="AZ130" i="3"/>
  <c r="AY130" i="3"/>
  <c r="AX130" i="3"/>
  <c r="AW130" i="3"/>
  <c r="AV130" i="3"/>
  <c r="AU130" i="3"/>
  <c r="AT130" i="3"/>
  <c r="AS130" i="3"/>
  <c r="AR130" i="3"/>
  <c r="AQ130" i="3"/>
  <c r="S130" i="3"/>
  <c r="R130" i="3"/>
  <c r="T130" i="3" s="1"/>
  <c r="Q130" i="3"/>
  <c r="P130" i="3"/>
  <c r="E130" i="3"/>
  <c r="AZ129" i="3"/>
  <c r="AY129" i="3"/>
  <c r="AX129" i="3"/>
  <c r="AW129" i="3"/>
  <c r="AV129" i="3"/>
  <c r="AU129" i="3"/>
  <c r="AT129" i="3"/>
  <c r="AS129" i="3"/>
  <c r="AR129" i="3"/>
  <c r="AQ129" i="3"/>
  <c r="S129" i="3"/>
  <c r="R129" i="3"/>
  <c r="T129" i="3" s="1"/>
  <c r="Q129" i="3"/>
  <c r="P129" i="3"/>
  <c r="E129" i="3"/>
  <c r="AZ128" i="3"/>
  <c r="AY128" i="3"/>
  <c r="AX128" i="3"/>
  <c r="AW128" i="3"/>
  <c r="AV128" i="3"/>
  <c r="AU128" i="3"/>
  <c r="AT128" i="3"/>
  <c r="AS128" i="3"/>
  <c r="AR128" i="3"/>
  <c r="AQ128" i="3"/>
  <c r="S128" i="3"/>
  <c r="R128" i="3"/>
  <c r="T128" i="3" s="1"/>
  <c r="Q128" i="3"/>
  <c r="P128" i="3"/>
  <c r="E128" i="3"/>
  <c r="AZ127" i="3"/>
  <c r="AY127" i="3"/>
  <c r="AX127" i="3"/>
  <c r="AW127" i="3"/>
  <c r="AV127" i="3"/>
  <c r="AU127" i="3"/>
  <c r="AT127" i="3"/>
  <c r="AS127" i="3"/>
  <c r="AR127" i="3"/>
  <c r="AQ127" i="3"/>
  <c r="S127" i="3"/>
  <c r="R127" i="3"/>
  <c r="F28" i="3" s="1"/>
  <c r="Q127" i="3"/>
  <c r="G27" i="3" s="1"/>
  <c r="P127" i="3"/>
  <c r="F27" i="3" s="1"/>
  <c r="AL27" i="3" s="1"/>
  <c r="E127" i="3"/>
  <c r="D127" i="3"/>
  <c r="D128" i="3" s="1"/>
  <c r="D129" i="3" s="1"/>
  <c r="D130" i="3" s="1"/>
  <c r="D131" i="3" s="1"/>
  <c r="D132" i="3" s="1"/>
  <c r="D133" i="3" s="1"/>
  <c r="D134" i="3" s="1"/>
  <c r="D135" i="3" s="1"/>
  <c r="D136" i="3" s="1"/>
  <c r="U126" i="3"/>
  <c r="T126" i="3"/>
  <c r="AZ125" i="3"/>
  <c r="AY125" i="3"/>
  <c r="AX125" i="3"/>
  <c r="AW125" i="3"/>
  <c r="AV125" i="3"/>
  <c r="AU125" i="3"/>
  <c r="AT125" i="3"/>
  <c r="AS125" i="3"/>
  <c r="AR125" i="3"/>
  <c r="AQ125" i="3"/>
  <c r="S125" i="3"/>
  <c r="U125" i="3" s="1"/>
  <c r="R125" i="3"/>
  <c r="T125" i="3" s="1"/>
  <c r="Q125" i="3"/>
  <c r="P125" i="3"/>
  <c r="E125" i="3"/>
  <c r="AZ124" i="3"/>
  <c r="AY124" i="3"/>
  <c r="AX124" i="3"/>
  <c r="AW124" i="3"/>
  <c r="AV124" i="3"/>
  <c r="AU124" i="3"/>
  <c r="AT124" i="3"/>
  <c r="AS124" i="3"/>
  <c r="AR124" i="3"/>
  <c r="AQ124" i="3"/>
  <c r="S124" i="3"/>
  <c r="U124" i="3" s="1"/>
  <c r="R124" i="3"/>
  <c r="Q124" i="3"/>
  <c r="P124" i="3"/>
  <c r="E124" i="3"/>
  <c r="AZ123" i="3"/>
  <c r="AY123" i="3"/>
  <c r="AX123" i="3"/>
  <c r="AW123" i="3"/>
  <c r="AV123" i="3"/>
  <c r="AU123" i="3"/>
  <c r="AT123" i="3"/>
  <c r="AS123" i="3"/>
  <c r="AR123" i="3"/>
  <c r="AQ123" i="3"/>
  <c r="S123" i="3"/>
  <c r="R123" i="3"/>
  <c r="T123" i="3" s="1"/>
  <c r="V26" i="3" s="1"/>
  <c r="Q123" i="3"/>
  <c r="P123" i="3"/>
  <c r="E123" i="3"/>
  <c r="AZ122" i="3"/>
  <c r="AY122" i="3"/>
  <c r="AX122" i="3"/>
  <c r="AW122" i="3"/>
  <c r="AV122" i="3"/>
  <c r="AU122" i="3"/>
  <c r="AT122" i="3"/>
  <c r="AS122" i="3"/>
  <c r="AR122" i="3"/>
  <c r="AQ122" i="3"/>
  <c r="S122" i="3"/>
  <c r="R122" i="3"/>
  <c r="T122" i="3" s="1"/>
  <c r="Q122" i="3"/>
  <c r="S24" i="3" s="1"/>
  <c r="P122" i="3"/>
  <c r="E122" i="3"/>
  <c r="AZ121" i="3"/>
  <c r="AY121" i="3"/>
  <c r="AX121" i="3"/>
  <c r="AW121" i="3"/>
  <c r="AV121" i="3"/>
  <c r="AU121" i="3"/>
  <c r="AT121" i="3"/>
  <c r="AS121" i="3"/>
  <c r="AR121" i="3"/>
  <c r="AQ121" i="3"/>
  <c r="S121" i="3"/>
  <c r="R121" i="3"/>
  <c r="T121" i="3" s="1"/>
  <c r="Q121" i="3"/>
  <c r="P121" i="3"/>
  <c r="E121" i="3"/>
  <c r="AZ120" i="3"/>
  <c r="AY120" i="3"/>
  <c r="AX120" i="3"/>
  <c r="AW120" i="3"/>
  <c r="AV120" i="3"/>
  <c r="AU120" i="3"/>
  <c r="AT120" i="3"/>
  <c r="AS120" i="3"/>
  <c r="AR120" i="3"/>
  <c r="AQ120" i="3"/>
  <c r="S120" i="3"/>
  <c r="R120" i="3"/>
  <c r="T120" i="3" s="1"/>
  <c r="Q120" i="3"/>
  <c r="P120" i="3"/>
  <c r="E120" i="3"/>
  <c r="AZ119" i="3"/>
  <c r="AY119" i="3"/>
  <c r="AX119" i="3"/>
  <c r="AW119" i="3"/>
  <c r="AV119" i="3"/>
  <c r="AU119" i="3"/>
  <c r="AT119" i="3"/>
  <c r="AS119" i="3"/>
  <c r="AR119" i="3"/>
  <c r="AQ119" i="3"/>
  <c r="S119" i="3"/>
  <c r="R119" i="3"/>
  <c r="T119" i="3" s="1"/>
  <c r="Q119" i="3"/>
  <c r="P119" i="3"/>
  <c r="E119" i="3"/>
  <c r="AZ118" i="3"/>
  <c r="AY118" i="3"/>
  <c r="AX118" i="3"/>
  <c r="AW118" i="3"/>
  <c r="AV118" i="3"/>
  <c r="AU118" i="3"/>
  <c r="AT118" i="3"/>
  <c r="AS118" i="3"/>
  <c r="AR118" i="3"/>
  <c r="AQ118" i="3"/>
  <c r="S118" i="3"/>
  <c r="R118" i="3"/>
  <c r="T118" i="3" s="1"/>
  <c r="Q118" i="3"/>
  <c r="P118" i="3"/>
  <c r="E118" i="3"/>
  <c r="AZ117" i="3"/>
  <c r="AY117" i="3"/>
  <c r="AX117" i="3"/>
  <c r="AW117" i="3"/>
  <c r="AV117" i="3"/>
  <c r="AU117" i="3"/>
  <c r="AT117" i="3"/>
  <c r="AS117" i="3"/>
  <c r="AR117" i="3"/>
  <c r="AQ117" i="3"/>
  <c r="S117" i="3"/>
  <c r="R117" i="3"/>
  <c r="T117" i="3" s="1"/>
  <c r="Q117" i="3"/>
  <c r="P117" i="3"/>
  <c r="E117" i="3"/>
  <c r="AZ116" i="3"/>
  <c r="AY116" i="3"/>
  <c r="AX116" i="3"/>
  <c r="AW116" i="3"/>
  <c r="AV116" i="3"/>
  <c r="AU116" i="3"/>
  <c r="AT116" i="3"/>
  <c r="AS116" i="3"/>
  <c r="AR116" i="3"/>
  <c r="AQ116" i="3"/>
  <c r="S116" i="3"/>
  <c r="U116" i="3" s="1"/>
  <c r="R116" i="3"/>
  <c r="Q116" i="3"/>
  <c r="P116" i="3"/>
  <c r="E116" i="3"/>
  <c r="D116" i="3"/>
  <c r="D117" i="3" s="1"/>
  <c r="D118" i="3" s="1"/>
  <c r="D119" i="3" s="1"/>
  <c r="D120" i="3" s="1"/>
  <c r="D121" i="3" s="1"/>
  <c r="D122" i="3" s="1"/>
  <c r="D123" i="3" s="1"/>
  <c r="D124" i="3" s="1"/>
  <c r="D125" i="3" s="1"/>
  <c r="U115" i="3"/>
  <c r="T115" i="3"/>
  <c r="AZ114" i="3"/>
  <c r="AY114" i="3"/>
  <c r="AX114" i="3"/>
  <c r="AW114" i="3"/>
  <c r="AV114" i="3"/>
  <c r="AU114" i="3"/>
  <c r="AT114" i="3"/>
  <c r="AS114" i="3"/>
  <c r="AR114" i="3"/>
  <c r="AQ114" i="3"/>
  <c r="S114" i="3"/>
  <c r="R114" i="3"/>
  <c r="T114" i="3" s="1"/>
  <c r="Q114" i="3"/>
  <c r="P114" i="3"/>
  <c r="E114" i="3"/>
  <c r="AZ113" i="3"/>
  <c r="AY113" i="3"/>
  <c r="AX113" i="3"/>
  <c r="AW113" i="3"/>
  <c r="AV113" i="3"/>
  <c r="AU113" i="3"/>
  <c r="AT113" i="3"/>
  <c r="AS113" i="3"/>
  <c r="AR113" i="3"/>
  <c r="AQ113" i="3"/>
  <c r="S113" i="3"/>
  <c r="R113" i="3"/>
  <c r="Q113" i="3"/>
  <c r="P113" i="3"/>
  <c r="X21" i="3" s="1"/>
  <c r="E113" i="3"/>
  <c r="AZ112" i="3"/>
  <c r="AY112" i="3"/>
  <c r="AX112" i="3"/>
  <c r="AW112" i="3"/>
  <c r="AV112" i="3"/>
  <c r="AU112" i="3"/>
  <c r="AT112" i="3"/>
  <c r="AS112" i="3"/>
  <c r="AR112" i="3"/>
  <c r="AQ112" i="3"/>
  <c r="S112" i="3"/>
  <c r="R112" i="3"/>
  <c r="T112" i="3" s="1"/>
  <c r="Q112" i="3"/>
  <c r="P112" i="3"/>
  <c r="E112" i="3"/>
  <c r="AZ111" i="3"/>
  <c r="AY111" i="3"/>
  <c r="AX111" i="3"/>
  <c r="AW111" i="3"/>
  <c r="AV111" i="3"/>
  <c r="AU111" i="3"/>
  <c r="AT111" i="3"/>
  <c r="AS111" i="3"/>
  <c r="AR111" i="3"/>
  <c r="AQ111" i="3"/>
  <c r="S111" i="3"/>
  <c r="U111" i="3" s="1"/>
  <c r="R111" i="3"/>
  <c r="Q111" i="3"/>
  <c r="P111" i="3"/>
  <c r="E111" i="3"/>
  <c r="AZ110" i="3"/>
  <c r="AY110" i="3"/>
  <c r="AX110" i="3"/>
  <c r="AW110" i="3"/>
  <c r="AV110" i="3"/>
  <c r="AU110" i="3"/>
  <c r="AT110" i="3"/>
  <c r="AS110" i="3"/>
  <c r="AR110" i="3"/>
  <c r="AQ110" i="3"/>
  <c r="S110" i="3"/>
  <c r="R110" i="3"/>
  <c r="T110" i="3" s="1"/>
  <c r="P23" i="3" s="1"/>
  <c r="Q110" i="3"/>
  <c r="P110" i="3"/>
  <c r="E110" i="3"/>
  <c r="AZ109" i="3"/>
  <c r="AY109" i="3"/>
  <c r="AX109" i="3"/>
  <c r="AW109" i="3"/>
  <c r="AV109" i="3"/>
  <c r="AU109" i="3"/>
  <c r="AT109" i="3"/>
  <c r="AS109" i="3"/>
  <c r="AR109" i="3"/>
  <c r="AQ109" i="3"/>
  <c r="S109" i="3"/>
  <c r="R109" i="3"/>
  <c r="Q109" i="3"/>
  <c r="P109" i="3"/>
  <c r="E109" i="3"/>
  <c r="AZ108" i="3"/>
  <c r="AY108" i="3"/>
  <c r="AX108" i="3"/>
  <c r="AW108" i="3"/>
  <c r="AV108" i="3"/>
  <c r="AU108" i="3"/>
  <c r="AT108" i="3"/>
  <c r="AS108" i="3"/>
  <c r="AR108" i="3"/>
  <c r="AQ108" i="3"/>
  <c r="S108" i="3"/>
  <c r="R108" i="3"/>
  <c r="T108" i="3" s="1"/>
  <c r="Q108" i="3"/>
  <c r="P108" i="3"/>
  <c r="L21" i="3" s="1"/>
  <c r="E108" i="3"/>
  <c r="AZ107" i="3"/>
  <c r="AY107" i="3"/>
  <c r="AX107" i="3"/>
  <c r="AW107" i="3"/>
  <c r="AV107" i="3"/>
  <c r="AU107" i="3"/>
  <c r="AT107" i="3"/>
  <c r="AS107" i="3"/>
  <c r="AR107" i="3"/>
  <c r="AQ107" i="3"/>
  <c r="S107" i="3"/>
  <c r="R107" i="3"/>
  <c r="J22" i="3" s="1"/>
  <c r="Q107" i="3"/>
  <c r="K21" i="3" s="1"/>
  <c r="P107" i="3"/>
  <c r="J21" i="3" s="1"/>
  <c r="E107" i="3"/>
  <c r="AZ106" i="3"/>
  <c r="AY106" i="3"/>
  <c r="AX106" i="3"/>
  <c r="AW106" i="3"/>
  <c r="AV106" i="3"/>
  <c r="AU106" i="3"/>
  <c r="AT106" i="3"/>
  <c r="AS106" i="3"/>
  <c r="AR106" i="3"/>
  <c r="AQ106" i="3"/>
  <c r="S106" i="3"/>
  <c r="R106" i="3"/>
  <c r="Q106" i="3"/>
  <c r="P106" i="3"/>
  <c r="E106" i="3"/>
  <c r="AZ105" i="3"/>
  <c r="AY105" i="3"/>
  <c r="AX105" i="3"/>
  <c r="AW105" i="3"/>
  <c r="AV105" i="3"/>
  <c r="AU105" i="3"/>
  <c r="AT105" i="3"/>
  <c r="AS105" i="3"/>
  <c r="AR105" i="3"/>
  <c r="AQ105" i="3"/>
  <c r="S105" i="3"/>
  <c r="R105" i="3"/>
  <c r="Q105" i="3"/>
  <c r="P105" i="3"/>
  <c r="E105" i="3"/>
  <c r="D105" i="3"/>
  <c r="D106" i="3" s="1"/>
  <c r="D107" i="3" s="1"/>
  <c r="D108" i="3" s="1"/>
  <c r="D109" i="3" s="1"/>
  <c r="D110" i="3" s="1"/>
  <c r="D111" i="3" s="1"/>
  <c r="D112" i="3" s="1"/>
  <c r="D113" i="3" s="1"/>
  <c r="D114" i="3" s="1"/>
  <c r="U104" i="3"/>
  <c r="T104" i="3"/>
  <c r="AZ103" i="3"/>
  <c r="AY103" i="3"/>
  <c r="AX103" i="3"/>
  <c r="AW103" i="3"/>
  <c r="AV103" i="3"/>
  <c r="AU103" i="3"/>
  <c r="AT103" i="3"/>
  <c r="AS103" i="3"/>
  <c r="AR103" i="3"/>
  <c r="AQ103" i="3"/>
  <c r="S103" i="3"/>
  <c r="U103" i="3" s="1"/>
  <c r="R103" i="3"/>
  <c r="Q103" i="3"/>
  <c r="P103" i="3"/>
  <c r="E103" i="3"/>
  <c r="AZ102" i="3"/>
  <c r="AY102" i="3"/>
  <c r="AX102" i="3"/>
  <c r="AW102" i="3"/>
  <c r="AV102" i="3"/>
  <c r="AU102" i="3"/>
  <c r="AT102" i="3"/>
  <c r="AS102" i="3"/>
  <c r="AR102" i="3"/>
  <c r="AQ102" i="3"/>
  <c r="S102" i="3"/>
  <c r="R102" i="3"/>
  <c r="Q102" i="3"/>
  <c r="Y18" i="3" s="1"/>
  <c r="P102" i="3"/>
  <c r="E102" i="3"/>
  <c r="AZ101" i="3"/>
  <c r="AY101" i="3"/>
  <c r="AX101" i="3"/>
  <c r="AW101" i="3"/>
  <c r="AV101" i="3"/>
  <c r="AU101" i="3"/>
  <c r="AT101" i="3"/>
  <c r="AS101" i="3"/>
  <c r="AR101" i="3"/>
  <c r="AQ101" i="3"/>
  <c r="S101" i="3"/>
  <c r="W19" i="3" s="1"/>
  <c r="R101" i="3"/>
  <c r="Q101" i="3"/>
  <c r="P101" i="3"/>
  <c r="E101" i="3"/>
  <c r="AZ100" i="3"/>
  <c r="AY100" i="3"/>
  <c r="AX100" i="3"/>
  <c r="AW100" i="3"/>
  <c r="AV100" i="3"/>
  <c r="AU100" i="3"/>
  <c r="AT100" i="3"/>
  <c r="AS100" i="3"/>
  <c r="AR100" i="3"/>
  <c r="AQ100" i="3"/>
  <c r="S100" i="3"/>
  <c r="R100" i="3"/>
  <c r="Q100" i="3"/>
  <c r="P100" i="3"/>
  <c r="E100" i="3"/>
  <c r="AZ99" i="3"/>
  <c r="AY99" i="3"/>
  <c r="AX99" i="3"/>
  <c r="AW99" i="3"/>
  <c r="AV99" i="3"/>
  <c r="AU99" i="3"/>
  <c r="AT99" i="3"/>
  <c r="AS99" i="3"/>
  <c r="AR99" i="3"/>
  <c r="AQ99" i="3"/>
  <c r="S99" i="3"/>
  <c r="R99" i="3"/>
  <c r="Q99" i="3"/>
  <c r="P99" i="3"/>
  <c r="R18" i="3" s="1"/>
  <c r="E99" i="3"/>
  <c r="AZ98" i="3"/>
  <c r="AY98" i="3"/>
  <c r="AX98" i="3"/>
  <c r="AW98" i="3"/>
  <c r="AV98" i="3"/>
  <c r="AU98" i="3"/>
  <c r="AT98" i="3"/>
  <c r="AS98" i="3"/>
  <c r="AR98" i="3"/>
  <c r="AQ98" i="3"/>
  <c r="R98" i="3"/>
  <c r="N19" i="3" s="1"/>
  <c r="Q98" i="3"/>
  <c r="O18" i="3" s="1"/>
  <c r="P98" i="3"/>
  <c r="N18" i="3" s="1"/>
  <c r="E98" i="3"/>
  <c r="AZ97" i="3"/>
  <c r="AY97" i="3"/>
  <c r="AX97" i="3"/>
  <c r="AW97" i="3"/>
  <c r="AV97" i="3"/>
  <c r="AU97" i="3"/>
  <c r="AT97" i="3"/>
  <c r="AS97" i="3"/>
  <c r="AR97" i="3"/>
  <c r="S97" i="3" s="1"/>
  <c r="M19" i="3" s="1"/>
  <c r="AQ97" i="3"/>
  <c r="R97" i="3" s="1"/>
  <c r="L19" i="3" s="1"/>
  <c r="Q97" i="3"/>
  <c r="P97" i="3"/>
  <c r="E97" i="3"/>
  <c r="AZ96" i="3"/>
  <c r="AY96" i="3"/>
  <c r="AX96" i="3"/>
  <c r="AW96" i="3"/>
  <c r="AV96" i="3"/>
  <c r="AU96" i="3"/>
  <c r="AT96" i="3"/>
  <c r="AS96" i="3"/>
  <c r="AR96" i="3"/>
  <c r="S96" i="3" s="1"/>
  <c r="K19" i="3" s="1"/>
  <c r="AQ96" i="3"/>
  <c r="Q96" i="3"/>
  <c r="P96" i="3"/>
  <c r="J18" i="3" s="1"/>
  <c r="E96" i="3"/>
  <c r="AZ95" i="3"/>
  <c r="AY95" i="3"/>
  <c r="AX95" i="3"/>
  <c r="AW95" i="3"/>
  <c r="AV95" i="3"/>
  <c r="AU95" i="3"/>
  <c r="AT95" i="3"/>
  <c r="AS95" i="3"/>
  <c r="AR95" i="3"/>
  <c r="AQ95" i="3"/>
  <c r="Q95" i="3"/>
  <c r="I18" i="3" s="1"/>
  <c r="P95" i="3"/>
  <c r="H18" i="3" s="1"/>
  <c r="E95" i="3"/>
  <c r="AZ94" i="3"/>
  <c r="AY94" i="3"/>
  <c r="AX94" i="3"/>
  <c r="AW94" i="3"/>
  <c r="AV94" i="3"/>
  <c r="AU94" i="3"/>
  <c r="AT94" i="3"/>
  <c r="AS94" i="3"/>
  <c r="AR94" i="3"/>
  <c r="AQ94" i="3"/>
  <c r="Q94" i="3"/>
  <c r="G18" i="3" s="1"/>
  <c r="P94" i="3"/>
  <c r="F18" i="3" s="1"/>
  <c r="E94" i="3"/>
  <c r="D94" i="3"/>
  <c r="D95" i="3" s="1"/>
  <c r="D96" i="3" s="1"/>
  <c r="D97" i="3" s="1"/>
  <c r="D98" i="3" s="1"/>
  <c r="D99" i="3" s="1"/>
  <c r="D100" i="3" s="1"/>
  <c r="D101" i="3" s="1"/>
  <c r="D102" i="3" s="1"/>
  <c r="D103" i="3" s="1"/>
  <c r="U93" i="3"/>
  <c r="T93" i="3"/>
  <c r="AZ92" i="3"/>
  <c r="AY92" i="3"/>
  <c r="AX92" i="3"/>
  <c r="AW92" i="3"/>
  <c r="AV92" i="3"/>
  <c r="AU92" i="3"/>
  <c r="AT92" i="3"/>
  <c r="AS92" i="3"/>
  <c r="AR92" i="3"/>
  <c r="AQ92" i="3"/>
  <c r="S92" i="3"/>
  <c r="U92" i="3" s="1"/>
  <c r="AA17" i="3" s="1"/>
  <c r="R92" i="3"/>
  <c r="Q92" i="3"/>
  <c r="P92" i="3"/>
  <c r="E92" i="3"/>
  <c r="AZ91" i="3"/>
  <c r="AY91" i="3"/>
  <c r="AX91" i="3"/>
  <c r="AW91" i="3"/>
  <c r="AV91" i="3"/>
  <c r="AU91" i="3"/>
  <c r="AT91" i="3"/>
  <c r="AS91" i="3"/>
  <c r="AR91" i="3"/>
  <c r="AQ91" i="3"/>
  <c r="S91" i="3"/>
  <c r="R91" i="3"/>
  <c r="Q91" i="3"/>
  <c r="P91" i="3"/>
  <c r="E91" i="3"/>
  <c r="AZ90" i="3"/>
  <c r="AY90" i="3"/>
  <c r="AX90" i="3"/>
  <c r="AW90" i="3"/>
  <c r="AV90" i="3"/>
  <c r="AU90" i="3"/>
  <c r="AT90" i="3"/>
  <c r="AS90" i="3"/>
  <c r="AR90" i="3"/>
  <c r="AQ90" i="3"/>
  <c r="S90" i="3"/>
  <c r="W16" i="3" s="1"/>
  <c r="R90" i="3"/>
  <c r="T90" i="3" s="1"/>
  <c r="V17" i="3" s="1"/>
  <c r="Q90" i="3"/>
  <c r="W15" i="3" s="1"/>
  <c r="P90" i="3"/>
  <c r="E90" i="3"/>
  <c r="AZ89" i="3"/>
  <c r="AY89" i="3"/>
  <c r="AX89" i="3"/>
  <c r="AW89" i="3"/>
  <c r="AV89" i="3"/>
  <c r="AU89" i="3"/>
  <c r="AT89" i="3"/>
  <c r="AS89" i="3"/>
  <c r="AR89" i="3"/>
  <c r="AQ89" i="3"/>
  <c r="S89" i="3"/>
  <c r="R89" i="3"/>
  <c r="T89" i="3" s="1"/>
  <c r="Q89" i="3"/>
  <c r="P89" i="3"/>
  <c r="E89" i="3"/>
  <c r="AZ88" i="3"/>
  <c r="AY88" i="3"/>
  <c r="AX88" i="3"/>
  <c r="AW88" i="3"/>
  <c r="AV88" i="3"/>
  <c r="AU88" i="3"/>
  <c r="AT88" i="3"/>
  <c r="AS88" i="3"/>
  <c r="AR88" i="3"/>
  <c r="AQ88" i="3"/>
  <c r="S88" i="3"/>
  <c r="S16" i="3" s="1"/>
  <c r="R88" i="3"/>
  <c r="Q88" i="3"/>
  <c r="S15" i="3" s="1"/>
  <c r="P88" i="3"/>
  <c r="R15" i="3" s="1"/>
  <c r="E88" i="3"/>
  <c r="AZ87" i="3"/>
  <c r="AY87" i="3"/>
  <c r="AX87" i="3"/>
  <c r="AW87" i="3"/>
  <c r="AV87" i="3"/>
  <c r="AU87" i="3"/>
  <c r="AT87" i="3"/>
  <c r="AS87" i="3"/>
  <c r="AR87" i="3"/>
  <c r="AQ87" i="3"/>
  <c r="Q87" i="3"/>
  <c r="P87" i="3"/>
  <c r="E87" i="3"/>
  <c r="AZ86" i="3"/>
  <c r="AY86" i="3"/>
  <c r="AX86" i="3"/>
  <c r="AW86" i="3"/>
  <c r="AV86" i="3"/>
  <c r="AU86" i="3"/>
  <c r="AT86" i="3"/>
  <c r="AS86" i="3"/>
  <c r="AR86" i="3"/>
  <c r="AQ86" i="3"/>
  <c r="Q86" i="3"/>
  <c r="M15" i="3" s="1"/>
  <c r="P86" i="3"/>
  <c r="E86" i="3"/>
  <c r="AZ85" i="3"/>
  <c r="AY85" i="3"/>
  <c r="AX85" i="3"/>
  <c r="AW85" i="3"/>
  <c r="AV85" i="3"/>
  <c r="AU85" i="3"/>
  <c r="AT85" i="3"/>
  <c r="AS85" i="3"/>
  <c r="AR85" i="3"/>
  <c r="AQ85" i="3"/>
  <c r="Q85" i="3"/>
  <c r="P85" i="3"/>
  <c r="J15" i="3" s="1"/>
  <c r="E85" i="3"/>
  <c r="AZ84" i="3"/>
  <c r="AY84" i="3"/>
  <c r="AX84" i="3"/>
  <c r="AW84" i="3"/>
  <c r="AV84" i="3"/>
  <c r="AU84" i="3"/>
  <c r="AT84" i="3"/>
  <c r="AS84" i="3"/>
  <c r="AR84" i="3"/>
  <c r="AQ84" i="3"/>
  <c r="Q84" i="3"/>
  <c r="I15" i="3" s="1"/>
  <c r="P84" i="3"/>
  <c r="H15" i="3" s="1"/>
  <c r="E84" i="3"/>
  <c r="AZ83" i="3"/>
  <c r="AY83" i="3"/>
  <c r="AX83" i="3"/>
  <c r="AW83" i="3"/>
  <c r="AV83" i="3"/>
  <c r="AU83" i="3"/>
  <c r="AT83" i="3"/>
  <c r="AS83" i="3"/>
  <c r="AR83" i="3"/>
  <c r="AQ83" i="3"/>
  <c r="Q83" i="3"/>
  <c r="P83" i="3"/>
  <c r="E83" i="3"/>
  <c r="D83" i="3"/>
  <c r="D84" i="3" s="1"/>
  <c r="D85" i="3" s="1"/>
  <c r="D86" i="3" s="1"/>
  <c r="D87" i="3" s="1"/>
  <c r="D88" i="3" s="1"/>
  <c r="D89" i="3" s="1"/>
  <c r="D90" i="3" s="1"/>
  <c r="D91" i="3" s="1"/>
  <c r="D92" i="3" s="1"/>
  <c r="U82" i="3"/>
  <c r="T82" i="3"/>
  <c r="AZ81" i="3"/>
  <c r="AY81" i="3"/>
  <c r="AX81" i="3"/>
  <c r="AW81" i="3"/>
  <c r="AV81" i="3"/>
  <c r="AU81" i="3"/>
  <c r="AT81" i="3"/>
  <c r="AS81" i="3"/>
  <c r="AR81" i="3"/>
  <c r="AQ81" i="3"/>
  <c r="S81" i="3"/>
  <c r="U81" i="3" s="1"/>
  <c r="AA14" i="3" s="1"/>
  <c r="R81" i="3"/>
  <c r="Q81" i="3"/>
  <c r="P81" i="3"/>
  <c r="E81" i="3"/>
  <c r="AZ80" i="3"/>
  <c r="AY80" i="3"/>
  <c r="AX80" i="3"/>
  <c r="AW80" i="3"/>
  <c r="AV80" i="3"/>
  <c r="AU80" i="3"/>
  <c r="AT80" i="3"/>
  <c r="AS80" i="3"/>
  <c r="AR80" i="3"/>
  <c r="AQ80" i="3"/>
  <c r="S80" i="3"/>
  <c r="R80" i="3"/>
  <c r="X13" i="3" s="1"/>
  <c r="Q80" i="3"/>
  <c r="P80" i="3"/>
  <c r="E80" i="3"/>
  <c r="AZ79" i="3"/>
  <c r="AY79" i="3"/>
  <c r="AX79" i="3"/>
  <c r="AW79" i="3"/>
  <c r="AV79" i="3"/>
  <c r="AU79" i="3"/>
  <c r="AT79" i="3"/>
  <c r="AS79" i="3"/>
  <c r="AR79" i="3"/>
  <c r="AQ79" i="3"/>
  <c r="S79" i="3"/>
  <c r="R79" i="3"/>
  <c r="Q79" i="3"/>
  <c r="W12" i="3" s="1"/>
  <c r="P79" i="3"/>
  <c r="E79" i="3"/>
  <c r="AZ78" i="3"/>
  <c r="AY78" i="3"/>
  <c r="AX78" i="3"/>
  <c r="AW78" i="3"/>
  <c r="AV78" i="3"/>
  <c r="AU78" i="3"/>
  <c r="AT78" i="3"/>
  <c r="AS78" i="3"/>
  <c r="AR78" i="3"/>
  <c r="AQ78" i="3"/>
  <c r="S78" i="3"/>
  <c r="R78" i="3"/>
  <c r="Q78" i="3"/>
  <c r="P78" i="3"/>
  <c r="E78" i="3"/>
  <c r="AZ77" i="3"/>
  <c r="AY77" i="3"/>
  <c r="AX77" i="3"/>
  <c r="AW77" i="3"/>
  <c r="AV77" i="3"/>
  <c r="AU77" i="3"/>
  <c r="AT77" i="3"/>
  <c r="AS77" i="3"/>
  <c r="AR77" i="3"/>
  <c r="AQ77" i="3"/>
  <c r="S77" i="3"/>
  <c r="R77" i="3"/>
  <c r="T77" i="3" s="1"/>
  <c r="Q77" i="3"/>
  <c r="P77" i="3"/>
  <c r="R12" i="3" s="1"/>
  <c r="E77" i="3"/>
  <c r="AZ76" i="3"/>
  <c r="AY76" i="3"/>
  <c r="AX76" i="3"/>
  <c r="AW76" i="3"/>
  <c r="AV76" i="3"/>
  <c r="AU76" i="3"/>
  <c r="AT76" i="3"/>
  <c r="AS76" i="3"/>
  <c r="AR76" i="3"/>
  <c r="AQ76" i="3"/>
  <c r="Q76" i="3"/>
  <c r="Q12" i="3" s="1"/>
  <c r="P76" i="3"/>
  <c r="P12" i="3" s="1"/>
  <c r="E76" i="3"/>
  <c r="AZ75" i="3"/>
  <c r="AY75" i="3"/>
  <c r="AX75" i="3"/>
  <c r="AW75" i="3"/>
  <c r="AV75" i="3"/>
  <c r="AU75" i="3"/>
  <c r="AT75" i="3"/>
  <c r="AS75" i="3"/>
  <c r="AR75" i="3"/>
  <c r="S75" i="3" s="1"/>
  <c r="AQ75" i="3"/>
  <c r="R75" i="3" s="1"/>
  <c r="Q75" i="3"/>
  <c r="O12" i="3" s="1"/>
  <c r="P75" i="3"/>
  <c r="N12" i="3" s="1"/>
  <c r="E75" i="3"/>
  <c r="AZ74" i="3"/>
  <c r="AY74" i="3"/>
  <c r="AX74" i="3"/>
  <c r="AW74" i="3"/>
  <c r="AV74" i="3"/>
  <c r="AU74" i="3"/>
  <c r="AT74" i="3"/>
  <c r="AS74" i="3"/>
  <c r="AR74" i="3"/>
  <c r="AQ74" i="3"/>
  <c r="Q74" i="3"/>
  <c r="K12" i="3" s="1"/>
  <c r="P74" i="3"/>
  <c r="J12" i="3" s="1"/>
  <c r="E74" i="3"/>
  <c r="AZ73" i="3"/>
  <c r="AY73" i="3"/>
  <c r="AX73" i="3"/>
  <c r="AW73" i="3"/>
  <c r="AV73" i="3"/>
  <c r="AU73" i="3"/>
  <c r="AT73" i="3"/>
  <c r="AS73" i="3"/>
  <c r="AR73" i="3"/>
  <c r="AQ73" i="3"/>
  <c r="Q73" i="3"/>
  <c r="P73" i="3"/>
  <c r="H12" i="3" s="1"/>
  <c r="E73" i="3"/>
  <c r="AZ72" i="3"/>
  <c r="AY72" i="3"/>
  <c r="AX72" i="3"/>
  <c r="AW72" i="3"/>
  <c r="AV72" i="3"/>
  <c r="AU72" i="3"/>
  <c r="AT72" i="3"/>
  <c r="AS72" i="3"/>
  <c r="AR72" i="3"/>
  <c r="AQ72" i="3"/>
  <c r="Q72" i="3"/>
  <c r="P72" i="3"/>
  <c r="F12" i="3" s="1"/>
  <c r="E72" i="3"/>
  <c r="D72" i="3"/>
  <c r="D73" i="3" s="1"/>
  <c r="D74" i="3" s="1"/>
  <c r="D75" i="3" s="1"/>
  <c r="D76" i="3" s="1"/>
  <c r="D77" i="3" s="1"/>
  <c r="D78" i="3" s="1"/>
  <c r="D79" i="3" s="1"/>
  <c r="D80" i="3" s="1"/>
  <c r="D81" i="3" s="1"/>
  <c r="U71" i="3"/>
  <c r="T71" i="3"/>
  <c r="AZ70" i="3"/>
  <c r="AY70" i="3"/>
  <c r="AX70" i="3"/>
  <c r="AW70" i="3"/>
  <c r="AV70" i="3"/>
  <c r="AU70" i="3"/>
  <c r="AT70" i="3"/>
  <c r="AS70" i="3"/>
  <c r="AR70" i="3"/>
  <c r="AQ70" i="3"/>
  <c r="S70" i="3"/>
  <c r="R70" i="3"/>
  <c r="Z10" i="3" s="1"/>
  <c r="Q70" i="3"/>
  <c r="P70" i="3"/>
  <c r="Z9" i="3" s="1"/>
  <c r="E70" i="3"/>
  <c r="BG69" i="3"/>
  <c r="BF69" i="3"/>
  <c r="BE69" i="3"/>
  <c r="AZ69" i="3"/>
  <c r="AY69" i="3"/>
  <c r="AX69" i="3"/>
  <c r="AW69" i="3"/>
  <c r="AV69" i="3"/>
  <c r="AU69" i="3"/>
  <c r="AT69" i="3"/>
  <c r="AS69" i="3"/>
  <c r="AR69" i="3"/>
  <c r="AQ69" i="3"/>
  <c r="S69" i="3"/>
  <c r="T69" i="3" s="1"/>
  <c r="R69" i="3"/>
  <c r="Q69" i="3"/>
  <c r="Y9" i="3" s="1"/>
  <c r="P69" i="3"/>
  <c r="E69" i="3"/>
  <c r="AZ68" i="3"/>
  <c r="AY68" i="3"/>
  <c r="AX68" i="3"/>
  <c r="AW68" i="3"/>
  <c r="AV68" i="3"/>
  <c r="AU68" i="3"/>
  <c r="AT68" i="3"/>
  <c r="AS68" i="3"/>
  <c r="AR68" i="3"/>
  <c r="AQ68" i="3"/>
  <c r="S68" i="3"/>
  <c r="R68" i="3"/>
  <c r="Q68" i="3"/>
  <c r="P68" i="3"/>
  <c r="E68" i="3"/>
  <c r="AZ67" i="3"/>
  <c r="AY67" i="3"/>
  <c r="AX67" i="3"/>
  <c r="AW67" i="3"/>
  <c r="AV67" i="3"/>
  <c r="AU67" i="3"/>
  <c r="AT67" i="3"/>
  <c r="AS67" i="3"/>
  <c r="AR67" i="3"/>
  <c r="AQ67" i="3"/>
  <c r="S67" i="3"/>
  <c r="R67" i="3"/>
  <c r="Q67" i="3"/>
  <c r="P67" i="3"/>
  <c r="E67" i="3"/>
  <c r="AZ66" i="3"/>
  <c r="AY66" i="3"/>
  <c r="AX66" i="3"/>
  <c r="AW66" i="3"/>
  <c r="AV66" i="3"/>
  <c r="AU66" i="3"/>
  <c r="AT66" i="3"/>
  <c r="AS66" i="3"/>
  <c r="AR66" i="3"/>
  <c r="AQ66" i="3"/>
  <c r="S66" i="3"/>
  <c r="R66" i="3"/>
  <c r="R10" i="3" s="1"/>
  <c r="Q66" i="3"/>
  <c r="S9" i="3" s="1"/>
  <c r="P66" i="3"/>
  <c r="R9" i="3" s="1"/>
  <c r="E66" i="3"/>
  <c r="AZ65" i="3"/>
  <c r="AY65" i="3"/>
  <c r="AX65" i="3"/>
  <c r="AW65" i="3"/>
  <c r="AV65" i="3"/>
  <c r="AU65" i="3"/>
  <c r="AT65" i="3"/>
  <c r="AS65" i="3"/>
  <c r="AR65" i="3"/>
  <c r="AQ65" i="3"/>
  <c r="Q65" i="3"/>
  <c r="Q9" i="3" s="1"/>
  <c r="P65" i="3"/>
  <c r="P9" i="3" s="1"/>
  <c r="E65" i="3"/>
  <c r="AZ64" i="3"/>
  <c r="AY64" i="3"/>
  <c r="AX64" i="3"/>
  <c r="AW64" i="3"/>
  <c r="AV64" i="3"/>
  <c r="AU64" i="3"/>
  <c r="AT64" i="3"/>
  <c r="AS64" i="3"/>
  <c r="AR64" i="3"/>
  <c r="AQ64" i="3"/>
  <c r="R64" i="3" s="1"/>
  <c r="S64" i="3"/>
  <c r="Q64" i="3"/>
  <c r="P64" i="3"/>
  <c r="N9" i="3" s="1"/>
  <c r="E64" i="3"/>
  <c r="AZ63" i="3"/>
  <c r="AY63" i="3"/>
  <c r="AX63" i="3"/>
  <c r="AW63" i="3"/>
  <c r="AV63" i="3"/>
  <c r="AU63" i="3"/>
  <c r="AT63" i="3"/>
  <c r="AS63" i="3"/>
  <c r="AR63" i="3"/>
  <c r="AQ63" i="3"/>
  <c r="Q63" i="3"/>
  <c r="M9" i="3" s="1"/>
  <c r="P63" i="3"/>
  <c r="L9" i="3" s="1"/>
  <c r="E63" i="3"/>
  <c r="AZ62" i="3"/>
  <c r="AY62" i="3"/>
  <c r="AX62" i="3"/>
  <c r="AW62" i="3"/>
  <c r="AV62" i="3"/>
  <c r="AU62" i="3"/>
  <c r="AT62" i="3"/>
  <c r="AS62" i="3"/>
  <c r="AR62" i="3"/>
  <c r="AQ62" i="3"/>
  <c r="R62" i="3" s="1"/>
  <c r="Q62" i="3"/>
  <c r="I9" i="3" s="1"/>
  <c r="P62" i="3"/>
  <c r="E62" i="3"/>
  <c r="AZ61" i="3"/>
  <c r="AY61" i="3"/>
  <c r="AX61" i="3"/>
  <c r="AW61" i="3"/>
  <c r="AV61" i="3"/>
  <c r="AU61" i="3"/>
  <c r="AT61" i="3"/>
  <c r="AS61" i="3"/>
  <c r="AR61" i="3"/>
  <c r="AQ61" i="3"/>
  <c r="Q61" i="3"/>
  <c r="G9" i="3" s="1"/>
  <c r="P61" i="3"/>
  <c r="F9" i="3" s="1"/>
  <c r="E61" i="3"/>
  <c r="D61" i="3"/>
  <c r="D62" i="3" s="1"/>
  <c r="D63" i="3" s="1"/>
  <c r="D64" i="3" s="1"/>
  <c r="D65" i="3" s="1"/>
  <c r="D66" i="3" s="1"/>
  <c r="D67" i="3" s="1"/>
  <c r="D68" i="3" s="1"/>
  <c r="D69" i="3" s="1"/>
  <c r="D70" i="3" s="1"/>
  <c r="U60" i="3"/>
  <c r="T60" i="3"/>
  <c r="AZ59" i="3"/>
  <c r="AY59" i="3"/>
  <c r="AX59" i="3"/>
  <c r="AW59" i="3"/>
  <c r="AV59" i="3"/>
  <c r="AU59" i="3"/>
  <c r="AT59" i="3"/>
  <c r="AS59" i="3"/>
  <c r="AR59" i="3"/>
  <c r="AQ59" i="3"/>
  <c r="S59" i="3"/>
  <c r="U59" i="3" s="1"/>
  <c r="R59" i="3"/>
  <c r="Q59" i="3"/>
  <c r="AA6" i="3" s="1"/>
  <c r="P59" i="3"/>
  <c r="Z6" i="3" s="1"/>
  <c r="E59" i="3"/>
  <c r="BE58" i="3"/>
  <c r="AZ58" i="3"/>
  <c r="AY58" i="3"/>
  <c r="AX58" i="3"/>
  <c r="AW58" i="3"/>
  <c r="AV58" i="3"/>
  <c r="AU58" i="3"/>
  <c r="AT58" i="3"/>
  <c r="AS58" i="3"/>
  <c r="AR58" i="3"/>
  <c r="AQ58" i="3"/>
  <c r="S58" i="3"/>
  <c r="R58" i="3"/>
  <c r="Q58" i="3"/>
  <c r="Y6" i="3" s="1"/>
  <c r="P58" i="3"/>
  <c r="X6" i="3" s="1"/>
  <c r="E58" i="3"/>
  <c r="AZ57" i="3"/>
  <c r="AY57" i="3"/>
  <c r="AX57" i="3"/>
  <c r="AW57" i="3"/>
  <c r="AV57" i="3"/>
  <c r="AU57" i="3"/>
  <c r="AT57" i="3"/>
  <c r="AS57" i="3"/>
  <c r="AR57" i="3"/>
  <c r="AQ57" i="3"/>
  <c r="S57" i="3"/>
  <c r="R57" i="3"/>
  <c r="Q57" i="3"/>
  <c r="P57" i="3"/>
  <c r="E57" i="3"/>
  <c r="AZ56" i="3"/>
  <c r="AY56" i="3"/>
  <c r="AX56" i="3"/>
  <c r="AW56" i="3"/>
  <c r="AV56" i="3"/>
  <c r="AU56" i="3"/>
  <c r="AT56" i="3"/>
  <c r="AS56" i="3"/>
  <c r="AR56" i="3"/>
  <c r="AQ56" i="3"/>
  <c r="S56" i="3"/>
  <c r="R56" i="3"/>
  <c r="Q56" i="3"/>
  <c r="P56" i="3"/>
  <c r="E56" i="3"/>
  <c r="AZ55" i="3"/>
  <c r="AY55" i="3"/>
  <c r="AX55" i="3"/>
  <c r="AW55" i="3"/>
  <c r="AV55" i="3"/>
  <c r="AU55" i="3"/>
  <c r="AT55" i="3"/>
  <c r="AS55" i="3"/>
  <c r="AR55" i="3"/>
  <c r="AQ55" i="3"/>
  <c r="S55" i="3"/>
  <c r="R55" i="3"/>
  <c r="R7" i="3" s="1"/>
  <c r="BC6" i="3" s="1"/>
  <c r="Q55" i="3"/>
  <c r="S6" i="3" s="1"/>
  <c r="P55" i="3"/>
  <c r="R6" i="3" s="1"/>
  <c r="E55" i="3"/>
  <c r="AZ54" i="3"/>
  <c r="AY54" i="3"/>
  <c r="AX54" i="3"/>
  <c r="AW54" i="3"/>
  <c r="AV54" i="3"/>
  <c r="AU54" i="3"/>
  <c r="AT54" i="3"/>
  <c r="AS54" i="3"/>
  <c r="AR54" i="3"/>
  <c r="AQ54" i="3"/>
  <c r="Q54" i="3"/>
  <c r="P54" i="3"/>
  <c r="P6" i="3" s="1"/>
  <c r="E54" i="3"/>
  <c r="AZ53" i="3"/>
  <c r="AY53" i="3"/>
  <c r="AX53" i="3"/>
  <c r="AW53" i="3"/>
  <c r="AV53" i="3"/>
  <c r="AU53" i="3"/>
  <c r="AT53" i="3"/>
  <c r="AS53" i="3"/>
  <c r="AR53" i="3"/>
  <c r="AQ53" i="3"/>
  <c r="Q53" i="3"/>
  <c r="P53" i="3"/>
  <c r="E53" i="3"/>
  <c r="AZ52" i="3"/>
  <c r="AY52" i="3"/>
  <c r="AX52" i="3"/>
  <c r="AW52" i="3"/>
  <c r="AV52" i="3"/>
  <c r="AU52" i="3"/>
  <c r="AT52" i="3"/>
  <c r="AS52" i="3"/>
  <c r="AR52" i="3"/>
  <c r="AQ52" i="3"/>
  <c r="Q52" i="3"/>
  <c r="M6" i="3" s="1"/>
  <c r="P52" i="3"/>
  <c r="L6" i="3" s="1"/>
  <c r="E52" i="3"/>
  <c r="AZ51" i="3"/>
  <c r="AY51" i="3"/>
  <c r="AX51" i="3"/>
  <c r="AW51" i="3"/>
  <c r="AV51" i="3"/>
  <c r="AU51" i="3"/>
  <c r="AT51" i="3"/>
  <c r="AS51" i="3"/>
  <c r="AR51" i="3"/>
  <c r="AQ51" i="3"/>
  <c r="Q51" i="3"/>
  <c r="K6" i="3" s="1"/>
  <c r="P51" i="3"/>
  <c r="J6" i="3" s="1"/>
  <c r="E51" i="3"/>
  <c r="AZ50" i="3"/>
  <c r="AY50" i="3"/>
  <c r="AX50" i="3"/>
  <c r="AW50" i="3"/>
  <c r="AV50" i="3"/>
  <c r="AU50" i="3"/>
  <c r="AT50" i="3"/>
  <c r="AS50" i="3"/>
  <c r="AR50" i="3"/>
  <c r="AQ50" i="3"/>
  <c r="Q50" i="3"/>
  <c r="G6" i="3" s="1"/>
  <c r="P50" i="3"/>
  <c r="F6" i="3" s="1"/>
  <c r="E50" i="3"/>
  <c r="D50" i="3"/>
  <c r="D51" i="3" s="1"/>
  <c r="D52" i="3" s="1"/>
  <c r="D53" i="3" s="1"/>
  <c r="D54" i="3" s="1"/>
  <c r="D55" i="3" s="1"/>
  <c r="D56" i="3" s="1"/>
  <c r="D57" i="3" s="1"/>
  <c r="D58" i="3" s="1"/>
  <c r="D59" i="3" s="1"/>
  <c r="U49" i="3"/>
  <c r="T49" i="3"/>
  <c r="BE48" i="3"/>
  <c r="AZ48" i="3"/>
  <c r="AY48" i="3"/>
  <c r="AX48" i="3"/>
  <c r="AW48" i="3"/>
  <c r="AV48" i="3"/>
  <c r="AU48" i="3"/>
  <c r="AT48" i="3"/>
  <c r="AS48" i="3"/>
  <c r="AR48" i="3"/>
  <c r="AQ48" i="3"/>
  <c r="S48" i="3"/>
  <c r="U48" i="3" s="1"/>
  <c r="AM48" i="3" s="1"/>
  <c r="R48" i="3"/>
  <c r="Q48" i="3"/>
  <c r="AA3" i="3" s="1"/>
  <c r="P48" i="3"/>
  <c r="Z3" i="3" s="1"/>
  <c r="E48" i="3"/>
  <c r="BE47" i="3"/>
  <c r="AZ47" i="3"/>
  <c r="AY47" i="3"/>
  <c r="AX47" i="3"/>
  <c r="AW47" i="3"/>
  <c r="AV47" i="3"/>
  <c r="AU47" i="3"/>
  <c r="AT47" i="3"/>
  <c r="AS47" i="3"/>
  <c r="AR47" i="3"/>
  <c r="AQ47" i="3"/>
  <c r="S47" i="3"/>
  <c r="U47" i="3" s="1"/>
  <c r="R47" i="3"/>
  <c r="Q47" i="3"/>
  <c r="Y3" i="3" s="1"/>
  <c r="P47" i="3"/>
  <c r="X3" i="3" s="1"/>
  <c r="E47" i="3"/>
  <c r="AZ46" i="3"/>
  <c r="AY46" i="3"/>
  <c r="AX46" i="3"/>
  <c r="AW46" i="3"/>
  <c r="AV46" i="3"/>
  <c r="AU46" i="3"/>
  <c r="AT46" i="3"/>
  <c r="AS46" i="3"/>
  <c r="AR46" i="3"/>
  <c r="AQ46" i="3"/>
  <c r="S46" i="3"/>
  <c r="R46" i="3"/>
  <c r="V4" i="3" s="1"/>
  <c r="Q46" i="3"/>
  <c r="P46" i="3"/>
  <c r="V3" i="3" s="1"/>
  <c r="E46" i="3"/>
  <c r="BE45" i="3"/>
  <c r="AZ45" i="3"/>
  <c r="AY45" i="3"/>
  <c r="AX45" i="3"/>
  <c r="AW45" i="3"/>
  <c r="AV45" i="3"/>
  <c r="AU45" i="3"/>
  <c r="AT45" i="3"/>
  <c r="AS45" i="3"/>
  <c r="AR45" i="3"/>
  <c r="AQ45" i="3"/>
  <c r="S45" i="3"/>
  <c r="R45" i="3"/>
  <c r="T45" i="3" s="1"/>
  <c r="Q45" i="3"/>
  <c r="P45" i="3"/>
  <c r="E45" i="3"/>
  <c r="AZ44" i="3"/>
  <c r="AY44" i="3"/>
  <c r="AX44" i="3"/>
  <c r="AW44" i="3"/>
  <c r="AV44" i="3"/>
  <c r="AU44" i="3"/>
  <c r="AT44" i="3"/>
  <c r="AS44" i="3"/>
  <c r="AR44" i="3"/>
  <c r="AQ44" i="3"/>
  <c r="S44" i="3"/>
  <c r="R44" i="3"/>
  <c r="T44" i="3" s="1"/>
  <c r="Q44" i="3"/>
  <c r="S3" i="3" s="1"/>
  <c r="P44" i="3"/>
  <c r="E44" i="3"/>
  <c r="AZ43" i="3"/>
  <c r="AY43" i="3"/>
  <c r="AX43" i="3"/>
  <c r="AW43" i="3"/>
  <c r="AV43" i="3"/>
  <c r="AU43" i="3"/>
  <c r="AT43" i="3"/>
  <c r="AS43" i="3"/>
  <c r="AR43" i="3"/>
  <c r="AQ43" i="3"/>
  <c r="Q43" i="3"/>
  <c r="Q3" i="3" s="1"/>
  <c r="P43" i="3"/>
  <c r="E43" i="3"/>
  <c r="AZ42" i="3"/>
  <c r="AY42" i="3"/>
  <c r="AX42" i="3"/>
  <c r="AW42" i="3"/>
  <c r="AV42" i="3"/>
  <c r="AU42" i="3"/>
  <c r="AT42" i="3"/>
  <c r="AS42" i="3"/>
  <c r="AR42" i="3"/>
  <c r="AQ42" i="3"/>
  <c r="Q42" i="3"/>
  <c r="O3" i="3" s="1"/>
  <c r="P42" i="3"/>
  <c r="N3" i="3" s="1"/>
  <c r="E42" i="3"/>
  <c r="AZ41" i="3"/>
  <c r="AY41" i="3"/>
  <c r="AX41" i="3"/>
  <c r="AW41" i="3"/>
  <c r="AV41" i="3"/>
  <c r="AU41" i="3"/>
  <c r="AT41" i="3"/>
  <c r="AS41" i="3"/>
  <c r="AR41" i="3"/>
  <c r="AQ41" i="3"/>
  <c r="Q41" i="3"/>
  <c r="M3" i="3" s="1"/>
  <c r="P41" i="3"/>
  <c r="L3" i="3" s="1"/>
  <c r="E41" i="3"/>
  <c r="AZ40" i="3"/>
  <c r="AY40" i="3"/>
  <c r="AX40" i="3"/>
  <c r="AW40" i="3"/>
  <c r="AV40" i="3"/>
  <c r="AU40" i="3"/>
  <c r="AT40" i="3"/>
  <c r="AS40" i="3"/>
  <c r="AR40" i="3"/>
  <c r="AQ40" i="3"/>
  <c r="Q40" i="3"/>
  <c r="K3" i="3" s="1"/>
  <c r="P40" i="3"/>
  <c r="J3" i="3" s="1"/>
  <c r="E40" i="3"/>
  <c r="AZ39" i="3"/>
  <c r="AY39" i="3"/>
  <c r="AX39" i="3"/>
  <c r="AW39" i="3"/>
  <c r="AV39" i="3"/>
  <c r="AU39" i="3"/>
  <c r="AT39" i="3"/>
  <c r="AS39" i="3"/>
  <c r="AR39" i="3"/>
  <c r="AQ39" i="3"/>
  <c r="Q39" i="3"/>
  <c r="I3" i="3" s="1"/>
  <c r="P39" i="3"/>
  <c r="H3" i="3" s="1"/>
  <c r="E39" i="3"/>
  <c r="D39" i="3"/>
  <c r="D41" i="3" s="1"/>
  <c r="AY35" i="3"/>
  <c r="X34" i="3"/>
  <c r="W34" i="3"/>
  <c r="U34" i="3"/>
  <c r="T34" i="3"/>
  <c r="BG26" i="3" s="1"/>
  <c r="S34" i="3"/>
  <c r="R34" i="3"/>
  <c r="BD33" i="3" s="1"/>
  <c r="Q34" i="3"/>
  <c r="P34" i="3"/>
  <c r="O34" i="3"/>
  <c r="BB33" i="3" s="1"/>
  <c r="N34" i="3"/>
  <c r="M34" i="3"/>
  <c r="L34" i="3"/>
  <c r="K34" i="3"/>
  <c r="AZ33" i="3" s="1"/>
  <c r="J34" i="3"/>
  <c r="H34" i="3"/>
  <c r="G34" i="3"/>
  <c r="AY33" i="3"/>
  <c r="Y33" i="3"/>
  <c r="X33" i="3"/>
  <c r="W33" i="3"/>
  <c r="V33" i="3"/>
  <c r="U33" i="3"/>
  <c r="T33" i="3"/>
  <c r="Q33" i="3"/>
  <c r="O33" i="3"/>
  <c r="N33" i="3"/>
  <c r="M33" i="3"/>
  <c r="L33" i="3"/>
  <c r="K33" i="3"/>
  <c r="J33" i="3"/>
  <c r="I33" i="3"/>
  <c r="H33" i="3"/>
  <c r="G33" i="3"/>
  <c r="F33" i="3"/>
  <c r="BG32" i="3"/>
  <c r="AY32" i="3"/>
  <c r="AA32" i="3"/>
  <c r="W32" i="3"/>
  <c r="U32" i="3"/>
  <c r="S32" i="3"/>
  <c r="Q32" i="3"/>
  <c r="O32" i="3"/>
  <c r="M32" i="3"/>
  <c r="K32" i="3"/>
  <c r="I32" i="3"/>
  <c r="G32" i="3"/>
  <c r="AA31" i="3"/>
  <c r="Z31" i="3"/>
  <c r="BG30" i="3" s="1"/>
  <c r="W31" i="3"/>
  <c r="V31" i="3"/>
  <c r="U31" i="3"/>
  <c r="T31" i="3"/>
  <c r="BF26" i="3" s="1"/>
  <c r="S31" i="3"/>
  <c r="R31" i="3"/>
  <c r="Q31" i="3"/>
  <c r="P31" i="3"/>
  <c r="BC30" i="3" s="1"/>
  <c r="O31" i="3"/>
  <c r="N31" i="3"/>
  <c r="M31" i="3"/>
  <c r="L31" i="3"/>
  <c r="K31" i="3"/>
  <c r="J31" i="3"/>
  <c r="I31" i="3"/>
  <c r="H31" i="3"/>
  <c r="AL31" i="3" s="1"/>
  <c r="G31" i="3"/>
  <c r="F31" i="3"/>
  <c r="BA30" i="3"/>
  <c r="AY30" i="3"/>
  <c r="W30" i="3"/>
  <c r="V30" i="3"/>
  <c r="U30" i="3"/>
  <c r="AN24" i="3" s="1"/>
  <c r="R30" i="3"/>
  <c r="Q30" i="3"/>
  <c r="O30" i="3"/>
  <c r="N30" i="3"/>
  <c r="M30" i="3"/>
  <c r="J30" i="3"/>
  <c r="I30" i="3"/>
  <c r="G30" i="3"/>
  <c r="BG29" i="3"/>
  <c r="BF29" i="3"/>
  <c r="BE29" i="3"/>
  <c r="BD29" i="3"/>
  <c r="BC29" i="3"/>
  <c r="BB29" i="3"/>
  <c r="BA29" i="3"/>
  <c r="AZ29" i="3"/>
  <c r="AY29" i="3"/>
  <c r="Z29" i="3"/>
  <c r="Y29" i="3"/>
  <c r="P29" i="3"/>
  <c r="L29" i="3"/>
  <c r="AA28" i="3"/>
  <c r="BF35" i="3" s="1"/>
  <c r="Z28" i="3"/>
  <c r="Y28" i="3"/>
  <c r="BF27" i="3" s="1"/>
  <c r="X28" i="3"/>
  <c r="T28" i="3"/>
  <c r="S28" i="3"/>
  <c r="Q28" i="3"/>
  <c r="P28" i="3"/>
  <c r="O28" i="3"/>
  <c r="BA27" i="3" s="1"/>
  <c r="M28" i="3"/>
  <c r="L28" i="3"/>
  <c r="K28" i="3"/>
  <c r="J28" i="3"/>
  <c r="I28" i="3"/>
  <c r="H28" i="3"/>
  <c r="G28" i="3"/>
  <c r="BE27" i="3"/>
  <c r="BB27" i="3"/>
  <c r="AZ27" i="3"/>
  <c r="AY27" i="3"/>
  <c r="AA27" i="3"/>
  <c r="Z27" i="3"/>
  <c r="Y27" i="3"/>
  <c r="X27" i="3"/>
  <c r="U27" i="3"/>
  <c r="T27" i="3"/>
  <c r="AO24" i="3" s="1"/>
  <c r="S27" i="3"/>
  <c r="R27" i="3"/>
  <c r="P27" i="3"/>
  <c r="M27" i="3"/>
  <c r="L27" i="3"/>
  <c r="K27" i="3"/>
  <c r="J27" i="3"/>
  <c r="I27" i="3"/>
  <c r="H27" i="3"/>
  <c r="BD26" i="3"/>
  <c r="BC26" i="3"/>
  <c r="BB26" i="3"/>
  <c r="BA26" i="3"/>
  <c r="AZ26" i="3"/>
  <c r="AY26" i="3"/>
  <c r="AX26" i="3"/>
  <c r="AA26" i="3"/>
  <c r="Z26" i="3"/>
  <c r="Y26" i="3"/>
  <c r="R26" i="3"/>
  <c r="P26" i="3"/>
  <c r="N26" i="3"/>
  <c r="L26" i="3"/>
  <c r="J26" i="3"/>
  <c r="H26" i="3"/>
  <c r="G26" i="3"/>
  <c r="AA25" i="3"/>
  <c r="Z25" i="3"/>
  <c r="BE35" i="3" s="1"/>
  <c r="Y25" i="3"/>
  <c r="X25" i="3"/>
  <c r="W25" i="3"/>
  <c r="V25" i="3"/>
  <c r="BE24" i="3" s="1"/>
  <c r="S25" i="3"/>
  <c r="R25" i="3"/>
  <c r="BD24" i="3" s="1"/>
  <c r="P25" i="3"/>
  <c r="O25" i="3"/>
  <c r="N25" i="3"/>
  <c r="BB24" i="3" s="1"/>
  <c r="M25" i="3"/>
  <c r="BA24" i="3" s="1"/>
  <c r="L25" i="3"/>
  <c r="K25" i="3"/>
  <c r="J25" i="3"/>
  <c r="AZ24" i="3" s="1"/>
  <c r="I25" i="3"/>
  <c r="H25" i="3"/>
  <c r="G25" i="3"/>
  <c r="F25" i="3"/>
  <c r="BG24" i="3"/>
  <c r="AY24" i="3"/>
  <c r="AA24" i="3"/>
  <c r="Z24" i="3"/>
  <c r="Y24" i="3"/>
  <c r="X24" i="3"/>
  <c r="W24" i="3"/>
  <c r="V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AY23" i="3"/>
  <c r="Z23" i="3"/>
  <c r="V23" i="3"/>
  <c r="L23" i="3"/>
  <c r="AA22" i="3"/>
  <c r="Z22" i="3"/>
  <c r="X22" i="3"/>
  <c r="W22" i="3"/>
  <c r="V22" i="3"/>
  <c r="Q22" i="3"/>
  <c r="P22" i="3"/>
  <c r="N22" i="3"/>
  <c r="M22" i="3"/>
  <c r="L22" i="3"/>
  <c r="K22" i="3"/>
  <c r="I22" i="3"/>
  <c r="H22" i="3"/>
  <c r="BC8" i="3" s="1"/>
  <c r="F22" i="3"/>
  <c r="AY21" i="3"/>
  <c r="AA21" i="3"/>
  <c r="Z21" i="3"/>
  <c r="Y21" i="3"/>
  <c r="W21" i="3"/>
  <c r="V21" i="3"/>
  <c r="Q21" i="3"/>
  <c r="P21" i="3"/>
  <c r="O21" i="3"/>
  <c r="N21" i="3"/>
  <c r="M21" i="3"/>
  <c r="I21" i="3"/>
  <c r="H21" i="3"/>
  <c r="G21" i="3"/>
  <c r="F21" i="3"/>
  <c r="BC20" i="3"/>
  <c r="BB20" i="3"/>
  <c r="AY20" i="3"/>
  <c r="AA19" i="3"/>
  <c r="Z19" i="3"/>
  <c r="Y19" i="3"/>
  <c r="X19" i="3"/>
  <c r="V19" i="3"/>
  <c r="S19" i="3"/>
  <c r="R19" i="3"/>
  <c r="AY18" i="3"/>
  <c r="AA18" i="3"/>
  <c r="Z18" i="3"/>
  <c r="X18" i="3"/>
  <c r="W18" i="3"/>
  <c r="V18" i="3"/>
  <c r="S18" i="3"/>
  <c r="M18" i="3"/>
  <c r="L18" i="3"/>
  <c r="K18" i="3"/>
  <c r="AY17" i="3"/>
  <c r="Z16" i="3"/>
  <c r="R16" i="3"/>
  <c r="AY15" i="3"/>
  <c r="AA15" i="3"/>
  <c r="Z15" i="3"/>
  <c r="Y15" i="3"/>
  <c r="X15" i="3"/>
  <c r="V15" i="3"/>
  <c r="Q15" i="3"/>
  <c r="P15" i="3"/>
  <c r="L15" i="3"/>
  <c r="K15" i="3"/>
  <c r="G15" i="3"/>
  <c r="F15" i="3"/>
  <c r="AY14" i="3"/>
  <c r="Z13" i="3"/>
  <c r="S13" i="3"/>
  <c r="R13" i="3"/>
  <c r="BA23" i="3" s="1"/>
  <c r="O13" i="3"/>
  <c r="AA12" i="3"/>
  <c r="Z12" i="3"/>
  <c r="Y12" i="3"/>
  <c r="X12" i="3"/>
  <c r="V12" i="3"/>
  <c r="S12" i="3"/>
  <c r="I12" i="3"/>
  <c r="G12" i="3"/>
  <c r="X11" i="3"/>
  <c r="Y10" i="3"/>
  <c r="X10" i="3"/>
  <c r="V10" i="3"/>
  <c r="S10" i="3"/>
  <c r="O10" i="3"/>
  <c r="AA9" i="3"/>
  <c r="X9" i="3"/>
  <c r="W9" i="3"/>
  <c r="V9" i="3"/>
  <c r="O9" i="3"/>
  <c r="H9" i="3"/>
  <c r="AA8" i="3"/>
  <c r="AA7" i="3"/>
  <c r="Z7" i="3"/>
  <c r="W7" i="3"/>
  <c r="V7" i="3"/>
  <c r="S7" i="3"/>
  <c r="W6" i="3"/>
  <c r="V6" i="3"/>
  <c r="Q6" i="3"/>
  <c r="O6" i="3"/>
  <c r="N6" i="3"/>
  <c r="R5" i="3"/>
  <c r="Z4" i="3"/>
  <c r="Y4" i="3"/>
  <c r="S4" i="3"/>
  <c r="W3" i="3"/>
  <c r="R3" i="3"/>
  <c r="P3" i="3"/>
  <c r="Z2" i="3"/>
  <c r="X2" i="3"/>
  <c r="V2" i="3"/>
  <c r="R2" i="3"/>
  <c r="P2" i="3"/>
  <c r="N2" i="3"/>
  <c r="L2" i="3"/>
  <c r="J2" i="3"/>
  <c r="H2" i="3"/>
  <c r="F2" i="3"/>
  <c r="T65" i="6" l="1"/>
  <c r="P11" i="6" s="1"/>
  <c r="U65" i="6"/>
  <c r="BG96" i="6" s="1"/>
  <c r="R64" i="6"/>
  <c r="T64" i="6"/>
  <c r="N10" i="6"/>
  <c r="S94" i="6"/>
  <c r="G19" i="6" s="1"/>
  <c r="R94" i="6"/>
  <c r="T94" i="6" s="1"/>
  <c r="F19" i="6"/>
  <c r="R41" i="6"/>
  <c r="U41" i="6"/>
  <c r="M5" i="6" s="1"/>
  <c r="M4" i="6"/>
  <c r="AN13" i="6" s="1"/>
  <c r="T41" i="6"/>
  <c r="L5" i="6" s="1"/>
  <c r="L4" i="6"/>
  <c r="AX14" i="6" s="1"/>
  <c r="R53" i="2"/>
  <c r="N7" i="2" s="1"/>
  <c r="S53" i="2"/>
  <c r="U53" i="2" s="1"/>
  <c r="O8" i="2" s="1"/>
  <c r="S83" i="2"/>
  <c r="G16" i="2" s="1"/>
  <c r="S95" i="3"/>
  <c r="I19" i="3" s="1"/>
  <c r="R83" i="4"/>
  <c r="F16" i="4" s="1"/>
  <c r="S83" i="4"/>
  <c r="G16" i="4" s="1"/>
  <c r="AX15" i="4" s="1"/>
  <c r="T83" i="4"/>
  <c r="R85" i="6"/>
  <c r="J16" i="6" s="1"/>
  <c r="S85" i="6"/>
  <c r="K16" i="6" s="1"/>
  <c r="S62" i="4"/>
  <c r="I10" i="4" s="1"/>
  <c r="R62" i="4"/>
  <c r="T62" i="4" s="1"/>
  <c r="BB62" i="4" s="1"/>
  <c r="S63" i="2"/>
  <c r="M10" i="2" s="1"/>
  <c r="R51" i="3"/>
  <c r="J7" i="3" s="1"/>
  <c r="R41" i="2"/>
  <c r="S87" i="3"/>
  <c r="Q16" i="3" s="1"/>
  <c r="U84" i="4"/>
  <c r="I16" i="4"/>
  <c r="T84" i="4"/>
  <c r="H16" i="4"/>
  <c r="BA8" i="4" s="1"/>
  <c r="R42" i="1"/>
  <c r="N4" i="1" s="1"/>
  <c r="R75" i="6"/>
  <c r="N13" i="6" s="1"/>
  <c r="S75" i="6"/>
  <c r="T75" i="6" s="1"/>
  <c r="U75" i="6"/>
  <c r="O13" i="6"/>
  <c r="BA12" i="6" s="1"/>
  <c r="J4" i="4"/>
  <c r="T40" i="4"/>
  <c r="U40" i="4"/>
  <c r="AO31" i="4"/>
  <c r="AO22" i="4"/>
  <c r="T76" i="4"/>
  <c r="BD76" i="4" s="1"/>
  <c r="U80" i="4"/>
  <c r="BE141" i="4" s="1"/>
  <c r="AO6" i="4"/>
  <c r="W13" i="4"/>
  <c r="AN28" i="4" s="1"/>
  <c r="BF52" i="4"/>
  <c r="Y13" i="4"/>
  <c r="BA32" i="4" s="1"/>
  <c r="U81" i="4"/>
  <c r="T73" i="4"/>
  <c r="U78" i="4"/>
  <c r="BH119" i="4" s="1"/>
  <c r="T79" i="4"/>
  <c r="AZ14" i="4"/>
  <c r="U52" i="4"/>
  <c r="M7" i="4"/>
  <c r="BC41" i="4"/>
  <c r="BB41" i="4"/>
  <c r="L5" i="4"/>
  <c r="AZ6" i="6"/>
  <c r="S85" i="1"/>
  <c r="K16" i="1" s="1"/>
  <c r="R40" i="6"/>
  <c r="S40" i="6"/>
  <c r="K4" i="6" s="1"/>
  <c r="J4" i="6"/>
  <c r="AY3" i="6" s="1"/>
  <c r="R39" i="4"/>
  <c r="H4" i="4" s="1"/>
  <c r="AN6" i="4"/>
  <c r="U39" i="4"/>
  <c r="I5" i="4" s="1"/>
  <c r="S51" i="6"/>
  <c r="K7" i="6" s="1"/>
  <c r="R51" i="6"/>
  <c r="T51" i="6" s="1"/>
  <c r="J8" i="6" s="1"/>
  <c r="AM6" i="6"/>
  <c r="R73" i="2"/>
  <c r="R86" i="2"/>
  <c r="L16" i="2" s="1"/>
  <c r="S39" i="2"/>
  <c r="I4" i="2" s="1"/>
  <c r="S53" i="3"/>
  <c r="O7" i="3" s="1"/>
  <c r="R53" i="3"/>
  <c r="N7" i="3" s="1"/>
  <c r="S84" i="6"/>
  <c r="I16" i="6" s="1"/>
  <c r="R84" i="6"/>
  <c r="H16" i="6" s="1"/>
  <c r="BA8" i="6" s="1"/>
  <c r="R63" i="6"/>
  <c r="T63" i="6" s="1"/>
  <c r="U63" i="6"/>
  <c r="R85" i="4"/>
  <c r="S85" i="4"/>
  <c r="K16" i="4" s="1"/>
  <c r="J16" i="4"/>
  <c r="S42" i="6"/>
  <c r="O4" i="6" s="1"/>
  <c r="BA3" i="6" s="1"/>
  <c r="R53" i="4"/>
  <c r="U53" i="4" s="1"/>
  <c r="T53" i="4"/>
  <c r="BB53" i="4" s="1"/>
  <c r="N7" i="4"/>
  <c r="BA6" i="4" s="1"/>
  <c r="S75" i="4"/>
  <c r="O13" i="4" s="1"/>
  <c r="AN16" i="4" s="1"/>
  <c r="R75" i="4"/>
  <c r="N13" i="4"/>
  <c r="R63" i="1"/>
  <c r="L10" i="1" s="1"/>
  <c r="S54" i="6"/>
  <c r="Q7" i="6" s="1"/>
  <c r="AL6" i="6"/>
  <c r="AO18" i="6"/>
  <c r="R54" i="6"/>
  <c r="P7" i="6" s="1"/>
  <c r="BB6" i="6" s="1"/>
  <c r="R41" i="3"/>
  <c r="L4" i="3" s="1"/>
  <c r="S72" i="6"/>
  <c r="G13" i="6" s="1"/>
  <c r="R72" i="6"/>
  <c r="T72" i="6" s="1"/>
  <c r="R42" i="4"/>
  <c r="AM3" i="4"/>
  <c r="AN15" i="4"/>
  <c r="S42" i="4"/>
  <c r="O4" i="4" s="1"/>
  <c r="T42" i="4"/>
  <c r="N5" i="4" s="1"/>
  <c r="N4" i="4"/>
  <c r="U42" i="4"/>
  <c r="O5" i="4" s="1"/>
  <c r="R51" i="4"/>
  <c r="J7" i="4" s="1"/>
  <c r="AL7" i="4" s="1"/>
  <c r="S51" i="4"/>
  <c r="K7" i="4" s="1"/>
  <c r="R83" i="1"/>
  <c r="F16" i="1" s="1"/>
  <c r="S98" i="3"/>
  <c r="R96" i="6"/>
  <c r="J19" i="6" s="1"/>
  <c r="S96" i="6"/>
  <c r="K19" i="6" s="1"/>
  <c r="AN10" i="6" s="1"/>
  <c r="R86" i="6"/>
  <c r="S86" i="6"/>
  <c r="M16" i="6" s="1"/>
  <c r="R61" i="4"/>
  <c r="F10" i="4" s="1"/>
  <c r="S61" i="4"/>
  <c r="G10" i="4" s="1"/>
  <c r="S39" i="6"/>
  <c r="I4" i="6" s="1"/>
  <c r="AX8" i="6" s="1"/>
  <c r="U39" i="6"/>
  <c r="I5" i="6" s="1"/>
  <c r="AN12" i="4"/>
  <c r="BA15" i="4"/>
  <c r="BA14" i="4"/>
  <c r="AO13" i="4"/>
  <c r="T86" i="4"/>
  <c r="BB86" i="4" s="1"/>
  <c r="U86" i="4"/>
  <c r="R61" i="6"/>
  <c r="F10" i="6" s="1"/>
  <c r="S61" i="6"/>
  <c r="G10" i="6" s="1"/>
  <c r="AY5" i="6" s="1"/>
  <c r="U61" i="6"/>
  <c r="AO3" i="6"/>
  <c r="AN15" i="6"/>
  <c r="AO15" i="6"/>
  <c r="T98" i="6"/>
  <c r="N20" i="6" s="1"/>
  <c r="N19" i="6"/>
  <c r="BB18" i="6" s="1"/>
  <c r="U98" i="6"/>
  <c r="O20" i="6" s="1"/>
  <c r="R73" i="6"/>
  <c r="H13" i="6" s="1"/>
  <c r="AO7" i="6" s="1"/>
  <c r="S73" i="6"/>
  <c r="I13" i="6" s="1"/>
  <c r="AY12" i="6" s="1"/>
  <c r="AN6" i="6"/>
  <c r="AZ8" i="6"/>
  <c r="AO6" i="6"/>
  <c r="AQ6" i="6" s="1"/>
  <c r="U73" i="6"/>
  <c r="BG52" i="6" s="1"/>
  <c r="R74" i="4"/>
  <c r="J13" i="4" s="1"/>
  <c r="S74" i="4"/>
  <c r="K13" i="4" s="1"/>
  <c r="AL12" i="4"/>
  <c r="AN9" i="4"/>
  <c r="S50" i="4"/>
  <c r="G7" i="4" s="1"/>
  <c r="AN4" i="4" s="1"/>
  <c r="AM6" i="4"/>
  <c r="AN3" i="4"/>
  <c r="AL6" i="4"/>
  <c r="AO3" i="4"/>
  <c r="U50" i="4"/>
  <c r="G8" i="4" s="1"/>
  <c r="AM7" i="4"/>
  <c r="R40" i="3"/>
  <c r="J4" i="3" s="1"/>
  <c r="R43" i="6"/>
  <c r="P4" i="6" s="1"/>
  <c r="S43" i="6"/>
  <c r="T43" i="6"/>
  <c r="P5" i="6" s="1"/>
  <c r="U43" i="6"/>
  <c r="Q5" i="6" s="1"/>
  <c r="Q4" i="6"/>
  <c r="AN19" i="6" s="1"/>
  <c r="R74" i="6"/>
  <c r="S74" i="6"/>
  <c r="K13" i="6" s="1"/>
  <c r="AN9" i="6"/>
  <c r="AM12" i="6"/>
  <c r="T74" i="6"/>
  <c r="J14" i="6" s="1"/>
  <c r="J13" i="6"/>
  <c r="U74" i="6"/>
  <c r="AM74" i="6" s="1"/>
  <c r="AL12" i="6"/>
  <c r="AO9" i="6"/>
  <c r="R64" i="4"/>
  <c r="T64" i="4" s="1"/>
  <c r="AO15" i="4"/>
  <c r="AL9" i="4"/>
  <c r="S50" i="2"/>
  <c r="G7" i="2" s="1"/>
  <c r="S97" i="6"/>
  <c r="U97" i="6"/>
  <c r="BG76" i="6" s="1"/>
  <c r="M19" i="6"/>
  <c r="BB14" i="6" s="1"/>
  <c r="AM18" i="6"/>
  <c r="T97" i="6"/>
  <c r="L20" i="6" s="1"/>
  <c r="R62" i="6"/>
  <c r="H10" i="6" s="1"/>
  <c r="S62" i="6"/>
  <c r="AM9" i="6"/>
  <c r="AL9" i="6"/>
  <c r="R83" i="6"/>
  <c r="F16" i="6" s="1"/>
  <c r="S83" i="6"/>
  <c r="U83" i="6" s="1"/>
  <c r="AM15" i="6"/>
  <c r="S50" i="1"/>
  <c r="G7" i="1" s="1"/>
  <c r="S86" i="3"/>
  <c r="M16" i="3" s="1"/>
  <c r="BK21" i="6"/>
  <c r="AR21" i="6"/>
  <c r="AR25" i="6"/>
  <c r="AV24" i="6" s="1"/>
  <c r="AG25" i="6"/>
  <c r="BK33" i="6"/>
  <c r="BJ33" i="6"/>
  <c r="AR33" i="6"/>
  <c r="AQ25" i="6"/>
  <c r="BB87" i="6"/>
  <c r="BA87" i="6"/>
  <c r="BD87" i="6"/>
  <c r="BC87" i="6"/>
  <c r="P17" i="6"/>
  <c r="AO12" i="6"/>
  <c r="AN3" i="6"/>
  <c r="AO22" i="6"/>
  <c r="AQ22" i="6" s="1"/>
  <c r="AZ17" i="6"/>
  <c r="BA9" i="6"/>
  <c r="AL15" i="6"/>
  <c r="BG72" i="6"/>
  <c r="BC41" i="6"/>
  <c r="AN12" i="6"/>
  <c r="BB23" i="6"/>
  <c r="BC15" i="6"/>
  <c r="BC11" i="6"/>
  <c r="AZ21" i="6"/>
  <c r="AQ30" i="6"/>
  <c r="BB47" i="6"/>
  <c r="BA47" i="6"/>
  <c r="BD47" i="6"/>
  <c r="BC47" i="6"/>
  <c r="BF84" i="6"/>
  <c r="BE84" i="6"/>
  <c r="BH84" i="6"/>
  <c r="BG84" i="6"/>
  <c r="AO53" i="6"/>
  <c r="BD53" i="6"/>
  <c r="BB121" i="6"/>
  <c r="BD121" i="6"/>
  <c r="BC121" i="6"/>
  <c r="BA121" i="6"/>
  <c r="P26" i="6"/>
  <c r="BH100" i="6"/>
  <c r="BD122" i="6"/>
  <c r="BC122" i="6"/>
  <c r="BB122" i="6"/>
  <c r="BA122" i="6"/>
  <c r="AG34" i="6"/>
  <c r="BC3" i="6"/>
  <c r="BB9" i="6"/>
  <c r="AX11" i="6"/>
  <c r="BA32" i="6"/>
  <c r="BA21" i="6"/>
  <c r="BC14" i="6"/>
  <c r="BJ24" i="6"/>
  <c r="BE24" i="6"/>
  <c r="BH27" i="6"/>
  <c r="BI28" i="6" s="1"/>
  <c r="BH138" i="6"/>
  <c r="BG138" i="6"/>
  <c r="BF138" i="6"/>
  <c r="BE138" i="6"/>
  <c r="AO47" i="6"/>
  <c r="AM47" i="6"/>
  <c r="AM53" i="6"/>
  <c r="BD105" i="6"/>
  <c r="BC105" i="6"/>
  <c r="BB105" i="6"/>
  <c r="BA105" i="6"/>
  <c r="AL3" i="6"/>
  <c r="BC55" i="6"/>
  <c r="BB55" i="6"/>
  <c r="BA55" i="6"/>
  <c r="BD55" i="6"/>
  <c r="AM3" i="6"/>
  <c r="AN28" i="6"/>
  <c r="AM4" i="6"/>
  <c r="BK24" i="6"/>
  <c r="AL29" i="6"/>
  <c r="AL31" i="6"/>
  <c r="T68" i="6"/>
  <c r="V10" i="6"/>
  <c r="AO28" i="6" s="1"/>
  <c r="AQ28" i="6" s="1"/>
  <c r="BF44" i="6"/>
  <c r="BE44" i="6"/>
  <c r="AO105" i="6"/>
  <c r="AM105" i="6"/>
  <c r="BH44" i="6"/>
  <c r="BG44" i="6"/>
  <c r="AX35" i="6"/>
  <c r="AO34" i="6"/>
  <c r="BE30" i="6"/>
  <c r="BF26" i="6"/>
  <c r="AO25" i="6"/>
  <c r="AO31" i="6"/>
  <c r="AQ31" i="6" s="1"/>
  <c r="AX32" i="6"/>
  <c r="BH32" i="6" s="1"/>
  <c r="R8" i="6"/>
  <c r="BA20" i="6"/>
  <c r="BB12" i="6"/>
  <c r="AP21" i="6"/>
  <c r="BJ21" i="6" s="1"/>
  <c r="AP22" i="6"/>
  <c r="AG22" i="6" s="1"/>
  <c r="AL27" i="6"/>
  <c r="AP27" i="6" s="1"/>
  <c r="AP28" i="6"/>
  <c r="BA17" i="6"/>
  <c r="BG94" i="6"/>
  <c r="BF94" i="6"/>
  <c r="BH94" i="6"/>
  <c r="AM43" i="6"/>
  <c r="BD43" i="6"/>
  <c r="U68" i="6"/>
  <c r="AN18" i="6"/>
  <c r="AN33" i="6"/>
  <c r="AX3" i="6"/>
  <c r="AN16" i="6"/>
  <c r="AN31" i="6"/>
  <c r="AM7" i="6"/>
  <c r="AM13" i="6"/>
  <c r="AL18" i="6"/>
  <c r="AM23" i="6"/>
  <c r="AX23" i="6"/>
  <c r="BH23" i="6" s="1"/>
  <c r="BH24" i="6"/>
  <c r="BI25" i="6" s="1"/>
  <c r="AM27" i="6"/>
  <c r="AQ27" i="6" s="1"/>
  <c r="AQ34" i="6"/>
  <c r="AR34" i="6" s="1"/>
  <c r="AV33" i="6" s="1"/>
  <c r="U62" i="6"/>
  <c r="I10" i="6"/>
  <c r="AN7" i="6" s="1"/>
  <c r="BH98" i="6"/>
  <c r="BH121" i="6"/>
  <c r="BG121" i="6"/>
  <c r="BF111" i="6"/>
  <c r="BF121" i="6"/>
  <c r="BE121" i="6"/>
  <c r="AO100" i="6"/>
  <c r="AM100" i="6"/>
  <c r="BH111" i="6"/>
  <c r="BG111" i="6"/>
  <c r="AX21" i="6"/>
  <c r="BH21" i="6" s="1"/>
  <c r="BI22" i="6" s="1"/>
  <c r="BE32" i="6"/>
  <c r="AX30" i="6"/>
  <c r="BB30" i="6"/>
  <c r="BF30" i="6"/>
  <c r="AL33" i="6"/>
  <c r="AP33" i="6" s="1"/>
  <c r="BH106" i="6"/>
  <c r="BG106" i="6"/>
  <c r="BF106" i="6"/>
  <c r="BE106" i="6"/>
  <c r="AO55" i="6"/>
  <c r="BC57" i="6"/>
  <c r="BB57" i="6"/>
  <c r="BA57" i="6"/>
  <c r="BC59" i="6"/>
  <c r="BB59" i="6"/>
  <c r="BA59" i="6"/>
  <c r="BE74" i="6"/>
  <c r="BG74" i="6"/>
  <c r="BF74" i="6"/>
  <c r="BD65" i="6"/>
  <c r="BC65" i="6"/>
  <c r="BB65" i="6"/>
  <c r="BA65" i="6"/>
  <c r="T70" i="6"/>
  <c r="BG130" i="6"/>
  <c r="BE130" i="6"/>
  <c r="BH130" i="6"/>
  <c r="AO79" i="6"/>
  <c r="BF130" i="6"/>
  <c r="AM79" i="6"/>
  <c r="BD35" i="6"/>
  <c r="U52" i="6"/>
  <c r="T52" i="6"/>
  <c r="T54" i="6"/>
  <c r="BF96" i="6"/>
  <c r="BE96" i="6"/>
  <c r="BH96" i="6"/>
  <c r="BD67" i="6"/>
  <c r="BC67" i="6"/>
  <c r="BB67" i="6"/>
  <c r="BA67" i="6"/>
  <c r="BE151" i="6"/>
  <c r="BG151" i="6"/>
  <c r="AO70" i="6"/>
  <c r="BF151" i="6"/>
  <c r="AM70" i="6"/>
  <c r="BD76" i="6"/>
  <c r="BC76" i="6"/>
  <c r="BB76" i="6"/>
  <c r="BA76" i="6"/>
  <c r="BA79" i="6"/>
  <c r="BD79" i="6"/>
  <c r="BC79" i="6"/>
  <c r="BB79" i="6"/>
  <c r="BA97" i="6"/>
  <c r="BC133" i="6"/>
  <c r="BA133" i="6"/>
  <c r="BB133" i="6"/>
  <c r="BD133" i="6"/>
  <c r="BC135" i="6"/>
  <c r="BA135" i="6"/>
  <c r="BB135" i="6"/>
  <c r="BD135" i="6"/>
  <c r="AZ20" i="6"/>
  <c r="BG128" i="6"/>
  <c r="BE128" i="6"/>
  <c r="BH128" i="6"/>
  <c r="BF128" i="6"/>
  <c r="AO57" i="6"/>
  <c r="BH150" i="6"/>
  <c r="BG150" i="6"/>
  <c r="BF150" i="6"/>
  <c r="BE150" i="6"/>
  <c r="AO59" i="6"/>
  <c r="BC64" i="6"/>
  <c r="BF118" i="6"/>
  <c r="BH118" i="6"/>
  <c r="BG118" i="6"/>
  <c r="BE118" i="6"/>
  <c r="AM76" i="6"/>
  <c r="BH97" i="6"/>
  <c r="BG97" i="6"/>
  <c r="BF97" i="6"/>
  <c r="BE97" i="6"/>
  <c r="AO76" i="6"/>
  <c r="BH152" i="6"/>
  <c r="BG152" i="6"/>
  <c r="BF152" i="6"/>
  <c r="BE152" i="6"/>
  <c r="AO81" i="6"/>
  <c r="AM81" i="6"/>
  <c r="BD90" i="6"/>
  <c r="BC90" i="6"/>
  <c r="BB90" i="6"/>
  <c r="BA90" i="6"/>
  <c r="BD92" i="6"/>
  <c r="BC92" i="6"/>
  <c r="BB92" i="6"/>
  <c r="BA92" i="6"/>
  <c r="BC102" i="6"/>
  <c r="BB102" i="6"/>
  <c r="BA102" i="6"/>
  <c r="BC146" i="6"/>
  <c r="BB146" i="6"/>
  <c r="BA146" i="6"/>
  <c r="V32" i="6"/>
  <c r="BB45" i="6"/>
  <c r="BA45" i="6"/>
  <c r="U56" i="6"/>
  <c r="T56" i="6"/>
  <c r="AM57" i="6"/>
  <c r="U58" i="6"/>
  <c r="T58" i="6"/>
  <c r="AM59" i="6"/>
  <c r="BF40" i="6"/>
  <c r="BE40" i="6"/>
  <c r="U64" i="6"/>
  <c r="BD64" i="6" s="1"/>
  <c r="AO65" i="6"/>
  <c r="BC66" i="6"/>
  <c r="AM67" i="6"/>
  <c r="T81" i="6"/>
  <c r="BF120" i="6"/>
  <c r="BG120" i="6"/>
  <c r="BE120" i="6"/>
  <c r="AO89" i="6"/>
  <c r="AM89" i="6"/>
  <c r="BH120" i="6"/>
  <c r="BD89" i="6"/>
  <c r="BH131" i="6"/>
  <c r="BG131" i="6"/>
  <c r="BF131" i="6"/>
  <c r="AO90" i="6"/>
  <c r="AM90" i="6"/>
  <c r="BE131" i="6"/>
  <c r="U102" i="6"/>
  <c r="BD102" i="6" s="1"/>
  <c r="BC116" i="6"/>
  <c r="BB116" i="6"/>
  <c r="BA116" i="6"/>
  <c r="BD116" i="6"/>
  <c r="BH45" i="6"/>
  <c r="U146" i="6"/>
  <c r="BG24" i="6"/>
  <c r="BE26" i="6"/>
  <c r="BH26" i="6" s="1"/>
  <c r="BF116" i="6"/>
  <c r="BH116" i="6"/>
  <c r="BG116" i="6"/>
  <c r="BE116" i="6"/>
  <c r="AO45" i="6"/>
  <c r="AM45" i="6"/>
  <c r="U50" i="6"/>
  <c r="T50" i="6"/>
  <c r="BC53" i="6"/>
  <c r="BB53" i="6"/>
  <c r="BA53" i="6"/>
  <c r="AM61" i="6"/>
  <c r="U66" i="6"/>
  <c r="AO67" i="6"/>
  <c r="BD69" i="6"/>
  <c r="BC69" i="6"/>
  <c r="BB69" i="6"/>
  <c r="BA69" i="6"/>
  <c r="BB35" i="6"/>
  <c r="BF35" i="6"/>
  <c r="BB43" i="6"/>
  <c r="BA43" i="6"/>
  <c r="AO61" i="6"/>
  <c r="T62" i="6"/>
  <c r="BH140" i="6"/>
  <c r="BG140" i="6"/>
  <c r="BF140" i="6"/>
  <c r="BE140" i="6"/>
  <c r="BD100" i="6"/>
  <c r="BC100" i="6"/>
  <c r="BB100" i="6"/>
  <c r="BA100" i="6"/>
  <c r="D41" i="6"/>
  <c r="BA44" i="6"/>
  <c r="BA46" i="6"/>
  <c r="BA48" i="6"/>
  <c r="T84" i="6"/>
  <c r="BG98" i="6"/>
  <c r="BF98" i="6"/>
  <c r="BE98" i="6"/>
  <c r="AO87" i="6"/>
  <c r="AM87" i="6"/>
  <c r="BD88" i="6"/>
  <c r="BC88" i="6"/>
  <c r="BB88" i="6"/>
  <c r="BA88" i="6"/>
  <c r="BE153" i="6"/>
  <c r="BH153" i="6"/>
  <c r="BG153" i="6"/>
  <c r="AO92" i="6"/>
  <c r="BF153" i="6"/>
  <c r="AM92" i="6"/>
  <c r="U94" i="6"/>
  <c r="BE76" i="6"/>
  <c r="AO97" i="6"/>
  <c r="BH76" i="6"/>
  <c r="AO120" i="6"/>
  <c r="BD120" i="6"/>
  <c r="BH89" i="6"/>
  <c r="BG89" i="6"/>
  <c r="BF89" i="6"/>
  <c r="AM120" i="6"/>
  <c r="BE89" i="6"/>
  <c r="BB125" i="6"/>
  <c r="BD125" i="6"/>
  <c r="BC125" i="6"/>
  <c r="BA125" i="6"/>
  <c r="T138" i="6"/>
  <c r="BB44" i="6"/>
  <c r="BB46" i="6"/>
  <c r="BB48" i="6"/>
  <c r="BD78" i="6"/>
  <c r="BC78" i="6"/>
  <c r="BB78" i="6"/>
  <c r="BD80" i="6"/>
  <c r="BC80" i="6"/>
  <c r="BB80" i="6"/>
  <c r="BF109" i="6"/>
  <c r="BE109" i="6"/>
  <c r="AO88" i="6"/>
  <c r="AM88" i="6"/>
  <c r="BH109" i="6"/>
  <c r="BC95" i="6"/>
  <c r="BB95" i="6"/>
  <c r="BA95" i="6"/>
  <c r="BC98" i="6"/>
  <c r="BB98" i="6"/>
  <c r="T106" i="6"/>
  <c r="BA113" i="6"/>
  <c r="BD113" i="6"/>
  <c r="BC113" i="6"/>
  <c r="BB113" i="6"/>
  <c r="BH156" i="6"/>
  <c r="BG156" i="6"/>
  <c r="BF156" i="6"/>
  <c r="BE156" i="6"/>
  <c r="AO125" i="6"/>
  <c r="AM125" i="6"/>
  <c r="AO138" i="6"/>
  <c r="AM138" i="6"/>
  <c r="BE80" i="6"/>
  <c r="AO141" i="6"/>
  <c r="AM141" i="6"/>
  <c r="BH80" i="6"/>
  <c r="BC44" i="6"/>
  <c r="BC46" i="6"/>
  <c r="BC48" i="6"/>
  <c r="BG119" i="6"/>
  <c r="BF119" i="6"/>
  <c r="BE119" i="6"/>
  <c r="AM78" i="6"/>
  <c r="BH119" i="6"/>
  <c r="BH141" i="6"/>
  <c r="BG141" i="6"/>
  <c r="BE141" i="6"/>
  <c r="AM80" i="6"/>
  <c r="AO106" i="6"/>
  <c r="AM106" i="6"/>
  <c r="BB123" i="6"/>
  <c r="BD123" i="6"/>
  <c r="BC123" i="6"/>
  <c r="BA123" i="6"/>
  <c r="AO158" i="6"/>
  <c r="AM158" i="6"/>
  <c r="BG147" i="6"/>
  <c r="BF147" i="6"/>
  <c r="BH105" i="6"/>
  <c r="BG105" i="6"/>
  <c r="BH127" i="6"/>
  <c r="BG127" i="6"/>
  <c r="BF127" i="6"/>
  <c r="BE149" i="6"/>
  <c r="BH149" i="6"/>
  <c r="BG149" i="6"/>
  <c r="BF149" i="6"/>
  <c r="T73" i="6"/>
  <c r="BE108" i="6"/>
  <c r="BG108" i="6"/>
  <c r="BF108" i="6"/>
  <c r="AO77" i="6"/>
  <c r="AO78" i="6"/>
  <c r="AO80" i="6"/>
  <c r="BB91" i="6"/>
  <c r="BA91" i="6"/>
  <c r="BC99" i="6"/>
  <c r="BB99" i="6"/>
  <c r="BA99" i="6"/>
  <c r="BC101" i="6"/>
  <c r="BB101" i="6"/>
  <c r="BA101" i="6"/>
  <c r="BC103" i="6"/>
  <c r="BB103" i="6"/>
  <c r="BA103" i="6"/>
  <c r="BA107" i="6"/>
  <c r="BD107" i="6"/>
  <c r="BC107" i="6"/>
  <c r="BB107" i="6"/>
  <c r="BB110" i="6"/>
  <c r="BA110" i="6"/>
  <c r="BD110" i="6"/>
  <c r="BC110" i="6"/>
  <c r="BB117" i="6"/>
  <c r="BD117" i="6"/>
  <c r="BC117" i="6"/>
  <c r="BA117" i="6"/>
  <c r="BC127" i="6"/>
  <c r="BA127" i="6"/>
  <c r="BB127" i="6"/>
  <c r="T158" i="6"/>
  <c r="BH147" i="6" s="1"/>
  <c r="AM44" i="6"/>
  <c r="AM46" i="6"/>
  <c r="AM48" i="6"/>
  <c r="U72" i="6"/>
  <c r="T77" i="6"/>
  <c r="BH108" i="6" s="1"/>
  <c r="BH142" i="6"/>
  <c r="BG142" i="6"/>
  <c r="BF142" i="6"/>
  <c r="BE142" i="6"/>
  <c r="AO91" i="6"/>
  <c r="AM91" i="6"/>
  <c r="AM95" i="6"/>
  <c r="BE105" i="6"/>
  <c r="AM110" i="6"/>
  <c r="BH99" i="6"/>
  <c r="BG99" i="6"/>
  <c r="AO110" i="6"/>
  <c r="BF99" i="6"/>
  <c r="AO117" i="6"/>
  <c r="AM117" i="6"/>
  <c r="BG134" i="6"/>
  <c r="BE134" i="6"/>
  <c r="AO123" i="6"/>
  <c r="AM123" i="6"/>
  <c r="BH134" i="6"/>
  <c r="BF134" i="6"/>
  <c r="BC129" i="6"/>
  <c r="BA129" i="6"/>
  <c r="BB129" i="6"/>
  <c r="AO150" i="6"/>
  <c r="AM150" i="6"/>
  <c r="AO44" i="6"/>
  <c r="AO46" i="6"/>
  <c r="AO48" i="6"/>
  <c r="AM77" i="6"/>
  <c r="BB89" i="6"/>
  <c r="BA89" i="6"/>
  <c r="U96" i="6"/>
  <c r="BA98" i="6"/>
  <c r="BE110" i="6"/>
  <c r="BH110" i="6"/>
  <c r="BF110" i="6"/>
  <c r="AO99" i="6"/>
  <c r="BG132" i="6"/>
  <c r="BE132" i="6"/>
  <c r="BH112" i="6"/>
  <c r="BH132" i="6"/>
  <c r="BF132" i="6"/>
  <c r="BG112" i="6"/>
  <c r="AO101" i="6"/>
  <c r="BH154" i="6"/>
  <c r="BG154" i="6"/>
  <c r="BF154" i="6"/>
  <c r="BE154" i="6"/>
  <c r="BH114" i="6"/>
  <c r="BG114" i="6"/>
  <c r="BF114" i="6"/>
  <c r="AO103" i="6"/>
  <c r="BF105" i="6"/>
  <c r="BG109" i="6"/>
  <c r="U119" i="6"/>
  <c r="T119" i="6"/>
  <c r="BC131" i="6"/>
  <c r="BA131" i="6"/>
  <c r="BB131" i="6"/>
  <c r="BF141" i="6"/>
  <c r="T150" i="6"/>
  <c r="BB112" i="6"/>
  <c r="BA112" i="6"/>
  <c r="BD124" i="6"/>
  <c r="BC124" i="6"/>
  <c r="BB124" i="6"/>
  <c r="BA124" i="6"/>
  <c r="BD141" i="6"/>
  <c r="T144" i="6"/>
  <c r="BH125" i="6"/>
  <c r="AO156" i="6"/>
  <c r="BG125" i="6"/>
  <c r="AM156" i="6"/>
  <c r="BF125" i="6"/>
  <c r="BE125" i="6"/>
  <c r="AO109" i="6"/>
  <c r="AM109" i="6"/>
  <c r="AM112" i="6"/>
  <c r="BH133" i="6"/>
  <c r="BG133" i="6"/>
  <c r="BF133" i="6"/>
  <c r="BE112" i="6"/>
  <c r="AO133" i="6"/>
  <c r="BH146" i="6"/>
  <c r="BG146" i="6"/>
  <c r="BF146" i="6"/>
  <c r="BE146" i="6"/>
  <c r="AO135" i="6"/>
  <c r="AO144" i="6"/>
  <c r="AM144" i="6"/>
  <c r="BE113" i="6"/>
  <c r="BH158" i="6"/>
  <c r="BG158" i="6"/>
  <c r="BF158" i="6"/>
  <c r="BE158" i="6"/>
  <c r="BA156" i="6"/>
  <c r="BD156" i="6"/>
  <c r="BD108" i="6"/>
  <c r="T109" i="6"/>
  <c r="AO112" i="6"/>
  <c r="BB114" i="6"/>
  <c r="BA114" i="6"/>
  <c r="AM116" i="6"/>
  <c r="BC118" i="6"/>
  <c r="BB118" i="6"/>
  <c r="BA118" i="6"/>
  <c r="AM127" i="6"/>
  <c r="AM129" i="6"/>
  <c r="AM131" i="6"/>
  <c r="AM133" i="6"/>
  <c r="AM135" i="6"/>
  <c r="BD139" i="6"/>
  <c r="T142" i="6"/>
  <c r="BD147" i="6"/>
  <c r="AO154" i="6"/>
  <c r="AM154" i="6"/>
  <c r="BF122" i="6"/>
  <c r="AO111" i="6"/>
  <c r="AM111" i="6"/>
  <c r="BE155" i="6"/>
  <c r="AM114" i="6"/>
  <c r="BH155" i="6"/>
  <c r="BC128" i="6"/>
  <c r="BB128" i="6"/>
  <c r="BC130" i="6"/>
  <c r="BB130" i="6"/>
  <c r="BD132" i="6"/>
  <c r="BC132" i="6"/>
  <c r="BB132" i="6"/>
  <c r="BC134" i="6"/>
  <c r="BB134" i="6"/>
  <c r="BC136" i="6"/>
  <c r="BB136" i="6"/>
  <c r="AM139" i="6"/>
  <c r="AO142" i="6"/>
  <c r="AM142" i="6"/>
  <c r="AM147" i="6"/>
  <c r="BA154" i="6"/>
  <c r="BD154" i="6"/>
  <c r="BG155" i="6"/>
  <c r="BB108" i="6"/>
  <c r="BA108" i="6"/>
  <c r="T111" i="6"/>
  <c r="AO114" i="6"/>
  <c r="U128" i="6"/>
  <c r="U130" i="6"/>
  <c r="U132" i="6"/>
  <c r="U134" i="6"/>
  <c r="U136" i="6"/>
  <c r="BD136" i="6" s="1"/>
  <c r="T140" i="6"/>
  <c r="BD145" i="6"/>
  <c r="AO147" i="6"/>
  <c r="AO152" i="6"/>
  <c r="AM152" i="6"/>
  <c r="BB156" i="6"/>
  <c r="BH144" i="6"/>
  <c r="BG144" i="6"/>
  <c r="BF144" i="6"/>
  <c r="BE144" i="6"/>
  <c r="AO113" i="6"/>
  <c r="AM113" i="6"/>
  <c r="BC120" i="6"/>
  <c r="BB120" i="6"/>
  <c r="BA120" i="6"/>
  <c r="AO121" i="6"/>
  <c r="AM121" i="6"/>
  <c r="BE122" i="6"/>
  <c r="AO140" i="6"/>
  <c r="AM140" i="6"/>
  <c r="AM145" i="6"/>
  <c r="BA152" i="6"/>
  <c r="BD152" i="6"/>
  <c r="BC156" i="6"/>
  <c r="BG145" i="6"/>
  <c r="BE111" i="6"/>
  <c r="BH145" i="6"/>
  <c r="BA149" i="6"/>
  <c r="BA151" i="6"/>
  <c r="BA153" i="6"/>
  <c r="BA155" i="6"/>
  <c r="BA157" i="6"/>
  <c r="BA139" i="6"/>
  <c r="BA141" i="6"/>
  <c r="BA143" i="6"/>
  <c r="BA145" i="6"/>
  <c r="BA147" i="6"/>
  <c r="BB149" i="6"/>
  <c r="BB151" i="6"/>
  <c r="BB153" i="6"/>
  <c r="BB155" i="6"/>
  <c r="BB157" i="6"/>
  <c r="BB139" i="6"/>
  <c r="BB141" i="6"/>
  <c r="BB143" i="6"/>
  <c r="BB145" i="6"/>
  <c r="BB147" i="6"/>
  <c r="BC155" i="6"/>
  <c r="BC157" i="6"/>
  <c r="BC139" i="6"/>
  <c r="BC141" i="6"/>
  <c r="BC143" i="6"/>
  <c r="BC145" i="6"/>
  <c r="BC147" i="6"/>
  <c r="BD149" i="6"/>
  <c r="BD151" i="6"/>
  <c r="BD153" i="6"/>
  <c r="AO95" i="4"/>
  <c r="AM95" i="4"/>
  <c r="BF54" i="4"/>
  <c r="BE54" i="4"/>
  <c r="BG54" i="4"/>
  <c r="AP34" i="4"/>
  <c r="BE110" i="4"/>
  <c r="BF110" i="4"/>
  <c r="AO99" i="4"/>
  <c r="AM99" i="4"/>
  <c r="BG110" i="4"/>
  <c r="AO97" i="4"/>
  <c r="AM97" i="4"/>
  <c r="BG76" i="4"/>
  <c r="BE76" i="4"/>
  <c r="BF76" i="4"/>
  <c r="AM21" i="4"/>
  <c r="BH138" i="4"/>
  <c r="BG138" i="4"/>
  <c r="BF138" i="4"/>
  <c r="BE138" i="4"/>
  <c r="AO47" i="4"/>
  <c r="AM47" i="4"/>
  <c r="BD153" i="4"/>
  <c r="BC153" i="4"/>
  <c r="BB153" i="4"/>
  <c r="BA153" i="4"/>
  <c r="BH92" i="4"/>
  <c r="N35" i="4"/>
  <c r="AL31" i="4"/>
  <c r="AP31" i="4" s="1"/>
  <c r="AX30" i="4"/>
  <c r="BH30" i="4" s="1"/>
  <c r="AO30" i="4"/>
  <c r="BC3" i="4"/>
  <c r="AX14" i="4"/>
  <c r="BH14" i="4" s="1"/>
  <c r="Y5" i="4"/>
  <c r="AM9" i="4"/>
  <c r="AZ32" i="4"/>
  <c r="AM15" i="4"/>
  <c r="AQ15" i="4" s="1"/>
  <c r="BB23" i="4"/>
  <c r="AM22" i="4"/>
  <c r="AR24" i="4"/>
  <c r="BJ24" i="4"/>
  <c r="BE24" i="4"/>
  <c r="AQ31" i="4"/>
  <c r="BF116" i="4"/>
  <c r="BE116" i="4"/>
  <c r="BG116" i="4"/>
  <c r="BH116" i="4"/>
  <c r="AO45" i="4"/>
  <c r="AM45" i="4"/>
  <c r="BE119" i="4"/>
  <c r="T81" i="4"/>
  <c r="BH152" i="4" s="1"/>
  <c r="P16" i="4"/>
  <c r="T87" i="4"/>
  <c r="BD89" i="4"/>
  <c r="BB89" i="4"/>
  <c r="BC89" i="4"/>
  <c r="BA89" i="4"/>
  <c r="BD102" i="4"/>
  <c r="BC102" i="4"/>
  <c r="BB102" i="4"/>
  <c r="BA102" i="4"/>
  <c r="AO107" i="4"/>
  <c r="BG66" i="4"/>
  <c r="BF66" i="4"/>
  <c r="BE66" i="4"/>
  <c r="K23" i="4"/>
  <c r="AM23" i="4" s="1"/>
  <c r="AM107" i="4"/>
  <c r="BD146" i="4"/>
  <c r="BA146" i="4"/>
  <c r="BC146" i="4"/>
  <c r="BB146" i="4"/>
  <c r="V32" i="4"/>
  <c r="AM12" i="4"/>
  <c r="BG94" i="4"/>
  <c r="AO43" i="4"/>
  <c r="AM43" i="4"/>
  <c r="BF94" i="4"/>
  <c r="BG128" i="4"/>
  <c r="BF128" i="4"/>
  <c r="BE128" i="4"/>
  <c r="BH128" i="4"/>
  <c r="AO57" i="4"/>
  <c r="AM57" i="4"/>
  <c r="BB91" i="4"/>
  <c r="AX23" i="4"/>
  <c r="T43" i="4"/>
  <c r="AN30" i="4"/>
  <c r="AP30" i="4" s="1"/>
  <c r="AN13" i="4"/>
  <c r="N10" i="4"/>
  <c r="AO16" i="4" s="1"/>
  <c r="AX12" i="4"/>
  <c r="BA45" i="4"/>
  <c r="BD45" i="4"/>
  <c r="BD46" i="4"/>
  <c r="BC46" i="4"/>
  <c r="BB46" i="4"/>
  <c r="BA46" i="4"/>
  <c r="BE73" i="4"/>
  <c r="AO52" i="4"/>
  <c r="AM52" i="4"/>
  <c r="BG73" i="4"/>
  <c r="BG95" i="4"/>
  <c r="BF95" i="4"/>
  <c r="BE95" i="4"/>
  <c r="AO54" i="4"/>
  <c r="AM54" i="4"/>
  <c r="BG117" i="4"/>
  <c r="BF117" i="4"/>
  <c r="BE117" i="4"/>
  <c r="AO56" i="4"/>
  <c r="AM56" i="4"/>
  <c r="BG152" i="4"/>
  <c r="BF152" i="4"/>
  <c r="BE152" i="4"/>
  <c r="AM81" i="4"/>
  <c r="AA14" i="4"/>
  <c r="AO81" i="4"/>
  <c r="BG132" i="4"/>
  <c r="BF132" i="4"/>
  <c r="BE132" i="4"/>
  <c r="BH132" i="4"/>
  <c r="BF112" i="4"/>
  <c r="BH112" i="4"/>
  <c r="BG112" i="4"/>
  <c r="AO101" i="4"/>
  <c r="AM101" i="4"/>
  <c r="BD101" i="4"/>
  <c r="BH113" i="4"/>
  <c r="BG113" i="4"/>
  <c r="BF113" i="4"/>
  <c r="BH143" i="4"/>
  <c r="BE143" i="4"/>
  <c r="BG143" i="4"/>
  <c r="BF143" i="4"/>
  <c r="AO102" i="4"/>
  <c r="AM102" i="4"/>
  <c r="AO124" i="4"/>
  <c r="AM124" i="4"/>
  <c r="BH145" i="4"/>
  <c r="BE145" i="4"/>
  <c r="BF145" i="4"/>
  <c r="Y26" i="4"/>
  <c r="BG145" i="4"/>
  <c r="BH131" i="4"/>
  <c r="BG131" i="4"/>
  <c r="BE131" i="4"/>
  <c r="AO90" i="4"/>
  <c r="BD90" i="4"/>
  <c r="BF131" i="4"/>
  <c r="T47" i="4"/>
  <c r="BA152" i="4"/>
  <c r="BB152" i="4"/>
  <c r="BD152" i="4"/>
  <c r="BC152" i="4"/>
  <c r="L35" i="4"/>
  <c r="AO33" i="4"/>
  <c r="AQ33" i="4" s="1"/>
  <c r="AX17" i="4"/>
  <c r="Q5" i="4"/>
  <c r="AM10" i="4"/>
  <c r="AY12" i="4"/>
  <c r="BE32" i="4"/>
  <c r="AM25" i="4"/>
  <c r="AQ25" i="4" s="1"/>
  <c r="AR25" i="4" s="1"/>
  <c r="AV24" i="4" s="1"/>
  <c r="AL27" i="4"/>
  <c r="AP27" i="4" s="1"/>
  <c r="AL33" i="4"/>
  <c r="BD33" i="4"/>
  <c r="BH33" i="4" s="1"/>
  <c r="BH72" i="4"/>
  <c r="BG72" i="4"/>
  <c r="BE72" i="4"/>
  <c r="BF72" i="4"/>
  <c r="AO41" i="4"/>
  <c r="AM41" i="4"/>
  <c r="BH127" i="4"/>
  <c r="BG127" i="4"/>
  <c r="AM46" i="4"/>
  <c r="BD48" i="4"/>
  <c r="BC48" i="4"/>
  <c r="BB48" i="4"/>
  <c r="BA48" i="4"/>
  <c r="BG96" i="4"/>
  <c r="BH96" i="4"/>
  <c r="BF96" i="4"/>
  <c r="AO65" i="4"/>
  <c r="BH140" i="4"/>
  <c r="BG140" i="4"/>
  <c r="BF140" i="4"/>
  <c r="BE140" i="4"/>
  <c r="Y11" i="4"/>
  <c r="AO69" i="4"/>
  <c r="BA91" i="4"/>
  <c r="BF127" i="4"/>
  <c r="AO12" i="4"/>
  <c r="AQ27" i="4"/>
  <c r="AN33" i="4"/>
  <c r="Y4" i="4"/>
  <c r="AN31" i="4" s="1"/>
  <c r="AZ5" i="4"/>
  <c r="AZ6" i="4"/>
  <c r="AL22" i="4"/>
  <c r="AX21" i="4"/>
  <c r="BH21" i="4" s="1"/>
  <c r="BH24" i="4"/>
  <c r="AO25" i="4"/>
  <c r="AM28" i="4"/>
  <c r="BH29" i="4"/>
  <c r="BA41" i="4"/>
  <c r="BD41" i="4"/>
  <c r="BD44" i="4"/>
  <c r="BC44" i="4"/>
  <c r="BB44" i="4"/>
  <c r="BA44" i="4"/>
  <c r="BE149" i="4"/>
  <c r="BF149" i="4"/>
  <c r="BH149" i="4"/>
  <c r="BG149" i="4"/>
  <c r="AM48" i="4"/>
  <c r="BB55" i="4"/>
  <c r="BA55" i="4"/>
  <c r="R8" i="4"/>
  <c r="BG150" i="4"/>
  <c r="BF150" i="4"/>
  <c r="BE150" i="4"/>
  <c r="AO59" i="4"/>
  <c r="AM72" i="4"/>
  <c r="BH41" i="4"/>
  <c r="BG41" i="4"/>
  <c r="G14" i="4"/>
  <c r="BF41" i="4"/>
  <c r="BE41" i="4"/>
  <c r="BB88" i="4"/>
  <c r="BA88" i="4"/>
  <c r="BD88" i="4"/>
  <c r="BC88" i="4"/>
  <c r="R17" i="4"/>
  <c r="BC91" i="4"/>
  <c r="BF50" i="4"/>
  <c r="AO9" i="4"/>
  <c r="AO21" i="4"/>
  <c r="AL3" i="4"/>
  <c r="AL35" i="4"/>
  <c r="AX35" i="4"/>
  <c r="BH105" i="4"/>
  <c r="BF105" i="4"/>
  <c r="BG105" i="4"/>
  <c r="AM44" i="4"/>
  <c r="BB45" i="4"/>
  <c r="BF106" i="4"/>
  <c r="BH106" i="4"/>
  <c r="BG106" i="4"/>
  <c r="BE106" i="4"/>
  <c r="AO55" i="4"/>
  <c r="AM55" i="4"/>
  <c r="AM80" i="4"/>
  <c r="BH109" i="4"/>
  <c r="BG109" i="4"/>
  <c r="BF109" i="4"/>
  <c r="BE109" i="4"/>
  <c r="AO88" i="4"/>
  <c r="S17" i="4"/>
  <c r="AM88" i="4"/>
  <c r="BE94" i="4"/>
  <c r="BE96" i="4"/>
  <c r="BB119" i="4"/>
  <c r="BA119" i="4"/>
  <c r="BC119" i="4"/>
  <c r="BH78" i="4"/>
  <c r="BD119" i="4"/>
  <c r="W17" i="4"/>
  <c r="T39" i="4"/>
  <c r="BH50" i="4" s="1"/>
  <c r="BE139" i="4"/>
  <c r="BG139" i="4"/>
  <c r="BF139" i="4"/>
  <c r="AO58" i="4"/>
  <c r="AM58" i="4"/>
  <c r="V10" i="4"/>
  <c r="AO28" i="4" s="1"/>
  <c r="T68" i="4"/>
  <c r="AM90" i="4"/>
  <c r="AN21" i="4"/>
  <c r="AP21" i="4" s="1"/>
  <c r="AZ3" i="4"/>
  <c r="I4" i="4"/>
  <c r="AX3" i="4" s="1"/>
  <c r="Q4" i="4"/>
  <c r="BB3" i="4" s="1"/>
  <c r="AN34" i="4"/>
  <c r="BC9" i="4"/>
  <c r="AZ23" i="4"/>
  <c r="BA35" i="4"/>
  <c r="AL15" i="4"/>
  <c r="BC15" i="4"/>
  <c r="BA17" i="4"/>
  <c r="AM30" i="4"/>
  <c r="AQ30" i="4" s="1"/>
  <c r="AM35" i="4"/>
  <c r="AO44" i="4"/>
  <c r="BC45" i="4"/>
  <c r="BB57" i="4"/>
  <c r="BA57" i="4"/>
  <c r="U77" i="4"/>
  <c r="S13" i="4"/>
  <c r="BA23" i="4" s="1"/>
  <c r="T80" i="4"/>
  <c r="BB83" i="4"/>
  <c r="F17" i="4"/>
  <c r="BH111" i="4"/>
  <c r="BH121" i="4"/>
  <c r="BG111" i="4"/>
  <c r="BG121" i="4"/>
  <c r="BF111" i="4"/>
  <c r="BF121" i="4"/>
  <c r="BE121" i="4"/>
  <c r="AO100" i="4"/>
  <c r="T136" i="4"/>
  <c r="Z28" i="4"/>
  <c r="AL28" i="4" s="1"/>
  <c r="AM16" i="4"/>
  <c r="BE53" i="4"/>
  <c r="U64" i="4"/>
  <c r="U68" i="4"/>
  <c r="BB84" i="4"/>
  <c r="BA84" i="4"/>
  <c r="U87" i="4"/>
  <c r="BE153" i="4"/>
  <c r="BF153" i="4"/>
  <c r="BH153" i="4"/>
  <c r="BG153" i="4"/>
  <c r="AO92" i="4"/>
  <c r="BB101" i="4"/>
  <c r="BA103" i="4"/>
  <c r="AM108" i="4"/>
  <c r="AO108" i="4"/>
  <c r="BE77" i="4"/>
  <c r="BC118" i="4"/>
  <c r="BB118" i="4"/>
  <c r="BA118" i="4"/>
  <c r="AO152" i="4"/>
  <c r="AM152" i="4"/>
  <c r="BE81" i="4"/>
  <c r="D41" i="4"/>
  <c r="BC63" i="4"/>
  <c r="BB63" i="4"/>
  <c r="BD67" i="4"/>
  <c r="BC67" i="4"/>
  <c r="BB67" i="4"/>
  <c r="BD73" i="4"/>
  <c r="BD79" i="4"/>
  <c r="BC79" i="4"/>
  <c r="BA79" i="4"/>
  <c r="BD94" i="4"/>
  <c r="BC94" i="4"/>
  <c r="BB94" i="4"/>
  <c r="BA94" i="4"/>
  <c r="BD96" i="4"/>
  <c r="BC96" i="4"/>
  <c r="BB96" i="4"/>
  <c r="BA96" i="4"/>
  <c r="BD98" i="4"/>
  <c r="BC98" i="4"/>
  <c r="BB98" i="4"/>
  <c r="BA98" i="4"/>
  <c r="BA126" i="4"/>
  <c r="AO117" i="4"/>
  <c r="BD117" i="4"/>
  <c r="BB121" i="4"/>
  <c r="BA121" i="4"/>
  <c r="BC121" i="4"/>
  <c r="BD121" i="4"/>
  <c r="BD157" i="4"/>
  <c r="BC157" i="4"/>
  <c r="BB157" i="4"/>
  <c r="BA157" i="4"/>
  <c r="T50" i="4"/>
  <c r="T52" i="4"/>
  <c r="BH73" i="4" s="1"/>
  <c r="T54" i="4"/>
  <c r="T56" i="4"/>
  <c r="BH117" i="4" s="1"/>
  <c r="T58" i="4"/>
  <c r="BH139" i="4" s="1"/>
  <c r="U63" i="4"/>
  <c r="BD63" i="4" s="1"/>
  <c r="U67" i="4"/>
  <c r="BH97" i="4"/>
  <c r="BG97" i="4"/>
  <c r="BF97" i="4"/>
  <c r="BE97" i="4"/>
  <c r="AM76" i="4"/>
  <c r="BG130" i="4"/>
  <c r="BF130" i="4"/>
  <c r="BE130" i="4"/>
  <c r="BH130" i="4"/>
  <c r="AM79" i="4"/>
  <c r="U83" i="4"/>
  <c r="AM84" i="4"/>
  <c r="U91" i="4"/>
  <c r="BH65" i="4"/>
  <c r="BF87" i="4"/>
  <c r="BE87" i="4"/>
  <c r="BC105" i="4"/>
  <c r="BB105" i="4"/>
  <c r="BA105" i="4"/>
  <c r="BA111" i="4"/>
  <c r="BB111" i="4"/>
  <c r="BD111" i="4"/>
  <c r="BC111" i="4"/>
  <c r="AM112" i="4"/>
  <c r="BH133" i="4"/>
  <c r="BG133" i="4"/>
  <c r="AO112" i="4"/>
  <c r="BE133" i="4"/>
  <c r="AM117" i="4"/>
  <c r="BC122" i="4"/>
  <c r="BB122" i="4"/>
  <c r="BA122" i="4"/>
  <c r="BD139" i="4"/>
  <c r="BC139" i="4"/>
  <c r="BB139" i="4"/>
  <c r="BA139" i="4"/>
  <c r="BD149" i="4"/>
  <c r="BC149" i="4"/>
  <c r="BB149" i="4"/>
  <c r="BA149" i="4"/>
  <c r="BA156" i="4"/>
  <c r="BB156" i="4"/>
  <c r="BD156" i="4"/>
  <c r="BC156" i="4"/>
  <c r="BC72" i="4"/>
  <c r="AO73" i="4"/>
  <c r="AO76" i="4"/>
  <c r="T78" i="4"/>
  <c r="AO79" i="4"/>
  <c r="AM94" i="4"/>
  <c r="AM96" i="4"/>
  <c r="AM98" i="4"/>
  <c r="AO105" i="4"/>
  <c r="AM105" i="4"/>
  <c r="AO127" i="4"/>
  <c r="AM127" i="4"/>
  <c r="AO138" i="4"/>
  <c r="AM138" i="4"/>
  <c r="BD143" i="4"/>
  <c r="BC143" i="4"/>
  <c r="BB143" i="4"/>
  <c r="BA143" i="4"/>
  <c r="AM149" i="4"/>
  <c r="AO149" i="4"/>
  <c r="BH125" i="4"/>
  <c r="AO156" i="4"/>
  <c r="BG125" i="4"/>
  <c r="AM156" i="4"/>
  <c r="BF125" i="4"/>
  <c r="BE26" i="4"/>
  <c r="BH26" i="4" s="1"/>
  <c r="BE52" i="4"/>
  <c r="T59" i="4"/>
  <c r="U62" i="4"/>
  <c r="BE65" i="4"/>
  <c r="U66" i="4"/>
  <c r="U70" i="4"/>
  <c r="BD72" i="4"/>
  <c r="BE75" i="4"/>
  <c r="AO86" i="4"/>
  <c r="BD92" i="4"/>
  <c r="AO96" i="4"/>
  <c r="AO98" i="4"/>
  <c r="BC133" i="4"/>
  <c r="BB133" i="4"/>
  <c r="BA133" i="4"/>
  <c r="T138" i="4"/>
  <c r="AO142" i="4"/>
  <c r="AM142" i="4"/>
  <c r="BG91" i="4"/>
  <c r="BF91" i="4"/>
  <c r="BE91" i="4"/>
  <c r="BD147" i="4"/>
  <c r="BC147" i="4"/>
  <c r="BB147" i="4"/>
  <c r="BA147" i="4"/>
  <c r="BD65" i="4"/>
  <c r="BC65" i="4"/>
  <c r="BB65" i="4"/>
  <c r="BD66" i="4"/>
  <c r="BD69" i="4"/>
  <c r="BC69" i="4"/>
  <c r="BB69" i="4"/>
  <c r="BD70" i="4"/>
  <c r="T77" i="4"/>
  <c r="BF120" i="4"/>
  <c r="BE120" i="4"/>
  <c r="BG120" i="4"/>
  <c r="AO89" i="4"/>
  <c r="AM89" i="4"/>
  <c r="BB90" i="4"/>
  <c r="BA90" i="4"/>
  <c r="T95" i="4"/>
  <c r="BH54" i="4" s="1"/>
  <c r="T97" i="4"/>
  <c r="BH76" i="4" s="1"/>
  <c r="T99" i="4"/>
  <c r="BD100" i="4"/>
  <c r="BC100" i="4"/>
  <c r="BB100" i="4"/>
  <c r="BA100" i="4"/>
  <c r="U103" i="4"/>
  <c r="BH120" i="4"/>
  <c r="BD124" i="4"/>
  <c r="BC124" i="4"/>
  <c r="BB124" i="4"/>
  <c r="BA124" i="4"/>
  <c r="BH68" i="4"/>
  <c r="BG68" i="4"/>
  <c r="BF68" i="4"/>
  <c r="AO129" i="4"/>
  <c r="AO130" i="4"/>
  <c r="AM130" i="4"/>
  <c r="BE79" i="4"/>
  <c r="AO132" i="4"/>
  <c r="AM132" i="4"/>
  <c r="BG101" i="4"/>
  <c r="BF101" i="4"/>
  <c r="BE101" i="4"/>
  <c r="BD142" i="4"/>
  <c r="BA142" i="4"/>
  <c r="BC142" i="4"/>
  <c r="BB142" i="4"/>
  <c r="AO146" i="4"/>
  <c r="AM146" i="4"/>
  <c r="BH135" i="4"/>
  <c r="BG135" i="4"/>
  <c r="BF135" i="4"/>
  <c r="BE135" i="4"/>
  <c r="BD108" i="4"/>
  <c r="BC108" i="4"/>
  <c r="BB108" i="4"/>
  <c r="BA108" i="4"/>
  <c r="BF122" i="4"/>
  <c r="BE122" i="4"/>
  <c r="AO111" i="4"/>
  <c r="AM111" i="4"/>
  <c r="BG122" i="4"/>
  <c r="BD112" i="4"/>
  <c r="BC112" i="4"/>
  <c r="BB112" i="4"/>
  <c r="BA112" i="4"/>
  <c r="U118" i="4"/>
  <c r="BD118" i="4" s="1"/>
  <c r="BB125" i="4"/>
  <c r="BA125" i="4"/>
  <c r="BC125" i="4"/>
  <c r="BC127" i="4"/>
  <c r="BB127" i="4"/>
  <c r="BA127" i="4"/>
  <c r="BD127" i="4"/>
  <c r="T130" i="4"/>
  <c r="U136" i="4"/>
  <c r="BH158" i="4"/>
  <c r="BG158" i="4"/>
  <c r="BF158" i="4"/>
  <c r="BE158" i="4"/>
  <c r="AM147" i="4"/>
  <c r="AM153" i="4"/>
  <c r="AO153" i="4"/>
  <c r="AM157" i="4"/>
  <c r="BG136" i="4"/>
  <c r="BF136" i="4"/>
  <c r="BE136" i="4"/>
  <c r="AO157" i="4"/>
  <c r="BH136" i="4"/>
  <c r="BC116" i="4"/>
  <c r="BC126" i="4" s="1"/>
  <c r="BB116" i="4"/>
  <c r="U122" i="4"/>
  <c r="BD122" i="4" s="1"/>
  <c r="BH156" i="4"/>
  <c r="BG156" i="4"/>
  <c r="BF156" i="4"/>
  <c r="BE156" i="4"/>
  <c r="AO125" i="4"/>
  <c r="BC131" i="4"/>
  <c r="BB131" i="4"/>
  <c r="BA131" i="4"/>
  <c r="BC134" i="4"/>
  <c r="AO140" i="4"/>
  <c r="AM140" i="4"/>
  <c r="AO144" i="4"/>
  <c r="AM144" i="4"/>
  <c r="BE113" i="4"/>
  <c r="BA150" i="4"/>
  <c r="BB150" i="4"/>
  <c r="BA154" i="4"/>
  <c r="BB154" i="4"/>
  <c r="BA158" i="4"/>
  <c r="BD158" i="4"/>
  <c r="BC158" i="4"/>
  <c r="BB158" i="4"/>
  <c r="BA92" i="4"/>
  <c r="BA109" i="4"/>
  <c r="BB109" i="4"/>
  <c r="BA113" i="4"/>
  <c r="BB113" i="4"/>
  <c r="U116" i="4"/>
  <c r="BB123" i="4"/>
  <c r="BA123" i="4"/>
  <c r="BC123" i="4"/>
  <c r="AM125" i="4"/>
  <c r="BC128" i="4"/>
  <c r="U134" i="4"/>
  <c r="T140" i="4"/>
  <c r="BD141" i="4"/>
  <c r="BC141" i="4"/>
  <c r="BB141" i="4"/>
  <c r="BA141" i="4"/>
  <c r="T144" i="4"/>
  <c r="BD145" i="4"/>
  <c r="BC145" i="4"/>
  <c r="BB145" i="4"/>
  <c r="BA145" i="4"/>
  <c r="AO150" i="4"/>
  <c r="AM150" i="4"/>
  <c r="BD151" i="4"/>
  <c r="BC151" i="4"/>
  <c r="BB151" i="4"/>
  <c r="BA151" i="4"/>
  <c r="AO154" i="4"/>
  <c r="AM154" i="4"/>
  <c r="BD155" i="4"/>
  <c r="BC155" i="4"/>
  <c r="BB155" i="4"/>
  <c r="BA155" i="4"/>
  <c r="BB92" i="4"/>
  <c r="T107" i="4"/>
  <c r="AO109" i="4"/>
  <c r="AM109" i="4"/>
  <c r="BD110" i="4"/>
  <c r="BC110" i="4"/>
  <c r="BB110" i="4"/>
  <c r="BA110" i="4"/>
  <c r="BH144" i="4"/>
  <c r="BG144" i="4"/>
  <c r="BF144" i="4"/>
  <c r="BE144" i="4"/>
  <c r="AO113" i="4"/>
  <c r="AM113" i="4"/>
  <c r="BD114" i="4"/>
  <c r="BC114" i="4"/>
  <c r="BB114" i="4"/>
  <c r="BA114" i="4"/>
  <c r="BB117" i="4"/>
  <c r="BA117" i="4"/>
  <c r="BC117" i="4"/>
  <c r="AM119" i="4"/>
  <c r="BD120" i="4"/>
  <c r="BC120" i="4"/>
  <c r="BB120" i="4"/>
  <c r="U128" i="4"/>
  <c r="BC135" i="4"/>
  <c r="BB135" i="4"/>
  <c r="BA135" i="4"/>
  <c r="BF124" i="4"/>
  <c r="BE124" i="4"/>
  <c r="AM145" i="4"/>
  <c r="BG124" i="4"/>
  <c r="AM151" i="4"/>
  <c r="AO151" i="4"/>
  <c r="AM155" i="4"/>
  <c r="BE114" i="4"/>
  <c r="AO155" i="4"/>
  <c r="BD106" i="4"/>
  <c r="BC106" i="4"/>
  <c r="BB106" i="4"/>
  <c r="AM110" i="4"/>
  <c r="AO110" i="4"/>
  <c r="BE155" i="4"/>
  <c r="AM114" i="4"/>
  <c r="BF155" i="4"/>
  <c r="AO114" i="4"/>
  <c r="AO120" i="4"/>
  <c r="AM120" i="4"/>
  <c r="BG134" i="4"/>
  <c r="BF134" i="4"/>
  <c r="BE134" i="4"/>
  <c r="AO123" i="4"/>
  <c r="BH134" i="4"/>
  <c r="BC129" i="4"/>
  <c r="BB129" i="4"/>
  <c r="BA129" i="4"/>
  <c r="BD129" i="4"/>
  <c r="T132" i="4"/>
  <c r="AO141" i="4"/>
  <c r="AO145" i="4"/>
  <c r="U131" i="4"/>
  <c r="U133" i="4"/>
  <c r="U135" i="4"/>
  <c r="BE147" i="4"/>
  <c r="BH147" i="4"/>
  <c r="AM158" i="4"/>
  <c r="BC12" i="2"/>
  <c r="U78" i="2"/>
  <c r="AM78" i="2" s="1"/>
  <c r="BA32" i="2"/>
  <c r="U48" i="2"/>
  <c r="AA5" i="2" s="1"/>
  <c r="U76" i="2"/>
  <c r="U69" i="2"/>
  <c r="Y11" i="2" s="1"/>
  <c r="Y7" i="2"/>
  <c r="BC6" i="2"/>
  <c r="T80" i="2"/>
  <c r="AO15" i="3"/>
  <c r="AO27" i="3"/>
  <c r="T67" i="3"/>
  <c r="T70" i="3"/>
  <c r="Z11" i="3" s="1"/>
  <c r="U80" i="3"/>
  <c r="Y14" i="3" s="1"/>
  <c r="AA4" i="3"/>
  <c r="U75" i="3"/>
  <c r="AA13" i="3"/>
  <c r="BA35" i="3" s="1"/>
  <c r="U45" i="3"/>
  <c r="AM45" i="3" s="1"/>
  <c r="R4" i="3"/>
  <c r="T58" i="3"/>
  <c r="X8" i="3" s="1"/>
  <c r="V16" i="3"/>
  <c r="T57" i="3"/>
  <c r="V8" i="3" s="1"/>
  <c r="AA5" i="3"/>
  <c r="U46" i="3"/>
  <c r="T56" i="3"/>
  <c r="BA56" i="3" s="1"/>
  <c r="AZ35" i="1"/>
  <c r="BA35" i="1"/>
  <c r="T43" i="1"/>
  <c r="P5" i="1" s="1"/>
  <c r="T54" i="1"/>
  <c r="P8" i="1" s="1"/>
  <c r="V4" i="1"/>
  <c r="T48" i="1"/>
  <c r="Z5" i="1" s="1"/>
  <c r="P4" i="1"/>
  <c r="BB3" i="1" s="1"/>
  <c r="U45" i="1"/>
  <c r="BF116" i="1" s="1"/>
  <c r="R50" i="2"/>
  <c r="F7" i="2" s="1"/>
  <c r="S62" i="2"/>
  <c r="I10" i="2" s="1"/>
  <c r="R62" i="2"/>
  <c r="H10" i="2" s="1"/>
  <c r="R87" i="3"/>
  <c r="R42" i="3"/>
  <c r="N4" i="3" s="1"/>
  <c r="S42" i="3"/>
  <c r="O4" i="3" s="1"/>
  <c r="R61" i="1"/>
  <c r="F10" i="1" s="1"/>
  <c r="S61" i="1"/>
  <c r="G10" i="1" s="1"/>
  <c r="R61" i="2"/>
  <c r="F10" i="2" s="1"/>
  <c r="S52" i="2"/>
  <c r="M7" i="2" s="1"/>
  <c r="R52" i="2"/>
  <c r="L7" i="2" s="1"/>
  <c r="R43" i="3"/>
  <c r="P4" i="3" s="1"/>
  <c r="S43" i="3"/>
  <c r="Q4" i="3" s="1"/>
  <c r="AX20" i="3" s="1"/>
  <c r="R74" i="3"/>
  <c r="S74" i="3"/>
  <c r="K13" i="3" s="1"/>
  <c r="R95" i="3"/>
  <c r="T95" i="3" s="1"/>
  <c r="H20" i="3" s="1"/>
  <c r="S61" i="3"/>
  <c r="G10" i="3" s="1"/>
  <c r="R61" i="3"/>
  <c r="T61" i="3" s="1"/>
  <c r="S42" i="2"/>
  <c r="O4" i="2" s="1"/>
  <c r="R42" i="2"/>
  <c r="N4" i="2" s="1"/>
  <c r="R76" i="3"/>
  <c r="P13" i="3" s="1"/>
  <c r="S76" i="3"/>
  <c r="Q13" i="3" s="1"/>
  <c r="R73" i="1"/>
  <c r="H13" i="1" s="1"/>
  <c r="S73" i="1"/>
  <c r="I13" i="1" s="1"/>
  <c r="R52" i="3"/>
  <c r="L7" i="3" s="1"/>
  <c r="S52" i="3"/>
  <c r="M7" i="3" s="1"/>
  <c r="S85" i="2"/>
  <c r="K16" i="2" s="1"/>
  <c r="R85" i="2"/>
  <c r="J16" i="2" s="1"/>
  <c r="R96" i="3"/>
  <c r="J19" i="3" s="1"/>
  <c r="R41" i="1"/>
  <c r="L4" i="1" s="1"/>
  <c r="S41" i="1"/>
  <c r="M4" i="1" s="1"/>
  <c r="AZ3" i="1" s="1"/>
  <c r="R39" i="3"/>
  <c r="H4" i="3" s="1"/>
  <c r="R86" i="3"/>
  <c r="L16" i="3" s="1"/>
  <c r="R53" i="1"/>
  <c r="N7" i="1" s="1"/>
  <c r="S53" i="1"/>
  <c r="O7" i="1" s="1"/>
  <c r="R72" i="2"/>
  <c r="F13" i="2" s="1"/>
  <c r="S72" i="2"/>
  <c r="G13" i="2" s="1"/>
  <c r="AX12" i="2" s="1"/>
  <c r="S72" i="1"/>
  <c r="G13" i="1" s="1"/>
  <c r="R72" i="1"/>
  <c r="F13" i="1" s="1"/>
  <c r="R94" i="3"/>
  <c r="F19" i="3" s="1"/>
  <c r="S94" i="3"/>
  <c r="U94" i="3" s="1"/>
  <c r="AM94" i="3" s="1"/>
  <c r="R83" i="3"/>
  <c r="F16" i="3" s="1"/>
  <c r="S83" i="3"/>
  <c r="G16" i="3" s="1"/>
  <c r="AX15" i="3" s="1"/>
  <c r="R50" i="3"/>
  <c r="U50" i="3" s="1"/>
  <c r="G8" i="3" s="1"/>
  <c r="S50" i="3"/>
  <c r="G7" i="3" s="1"/>
  <c r="R85" i="1"/>
  <c r="J16" i="1" s="1"/>
  <c r="AZ15" i="1" s="1"/>
  <c r="S51" i="3"/>
  <c r="R50" i="1"/>
  <c r="R72" i="3"/>
  <c r="S72" i="3"/>
  <c r="G13" i="3" s="1"/>
  <c r="AN3" i="3"/>
  <c r="S74" i="2"/>
  <c r="K13" i="2" s="1"/>
  <c r="R74" i="2"/>
  <c r="J13" i="2" s="1"/>
  <c r="R86" i="1"/>
  <c r="L16" i="1" s="1"/>
  <c r="S86" i="1"/>
  <c r="M16" i="1" s="1"/>
  <c r="R62" i="1"/>
  <c r="H10" i="1" s="1"/>
  <c r="S62" i="1"/>
  <c r="S86" i="2"/>
  <c r="M16" i="2" s="1"/>
  <c r="BA15" i="2" s="1"/>
  <c r="S40" i="3"/>
  <c r="K4" i="3" s="1"/>
  <c r="AY3" i="3" s="1"/>
  <c r="R39" i="2"/>
  <c r="H4" i="2" s="1"/>
  <c r="AX3" i="2" s="1"/>
  <c r="S64" i="2"/>
  <c r="O10" i="2" s="1"/>
  <c r="R64" i="2"/>
  <c r="AM47" i="3"/>
  <c r="Y5" i="3"/>
  <c r="AL30" i="3"/>
  <c r="J29" i="3"/>
  <c r="AL24" i="3"/>
  <c r="AP24" i="3" s="1"/>
  <c r="U58" i="3"/>
  <c r="Y8" i="3" s="1"/>
  <c r="Y7" i="3"/>
  <c r="AM27" i="3"/>
  <c r="AO25" i="1"/>
  <c r="U57" i="1"/>
  <c r="W8" i="1" s="1"/>
  <c r="W7" i="1"/>
  <c r="V14" i="1"/>
  <c r="AM25" i="3"/>
  <c r="BD27" i="3"/>
  <c r="U53" i="3"/>
  <c r="O8" i="3" s="1"/>
  <c r="R54" i="3"/>
  <c r="U90" i="3"/>
  <c r="W17" i="3" s="1"/>
  <c r="BG45" i="3"/>
  <c r="BF45" i="3"/>
  <c r="AL28" i="3"/>
  <c r="BA5" i="3"/>
  <c r="AA16" i="3"/>
  <c r="BB35" i="3" s="1"/>
  <c r="AZ30" i="3"/>
  <c r="AM32" i="3"/>
  <c r="AX29" i="3"/>
  <c r="BB17" i="3"/>
  <c r="AL33" i="3"/>
  <c r="U44" i="3"/>
  <c r="AM44" i="3" s="1"/>
  <c r="T80" i="3"/>
  <c r="X14" i="3" s="1"/>
  <c r="U123" i="3"/>
  <c r="W26" i="3" s="1"/>
  <c r="T134" i="3"/>
  <c r="T29" i="3" s="1"/>
  <c r="AO30" i="1"/>
  <c r="BF26" i="2"/>
  <c r="BH26" i="2" s="1"/>
  <c r="AO25" i="2"/>
  <c r="T68" i="3"/>
  <c r="V11" i="3" s="1"/>
  <c r="W10" i="3"/>
  <c r="U78" i="3"/>
  <c r="U79" i="3"/>
  <c r="W14" i="3" s="1"/>
  <c r="W13" i="3"/>
  <c r="T91" i="3"/>
  <c r="X17" i="3" s="1"/>
  <c r="X16" i="3"/>
  <c r="AM12" i="3"/>
  <c r="AM33" i="3"/>
  <c r="T79" i="3"/>
  <c r="V14" i="3" s="1"/>
  <c r="V13" i="3"/>
  <c r="U134" i="3"/>
  <c r="U29" i="3" s="1"/>
  <c r="U28" i="3"/>
  <c r="AN25" i="3" s="1"/>
  <c r="W4" i="3"/>
  <c r="X7" i="3"/>
  <c r="R28" i="3"/>
  <c r="AM30" i="3"/>
  <c r="BA33" i="3"/>
  <c r="BE33" i="3"/>
  <c r="U43" i="3"/>
  <c r="Q5" i="3" s="1"/>
  <c r="AX33" i="3"/>
  <c r="T150" i="3"/>
  <c r="H35" i="3" s="1"/>
  <c r="U150" i="3"/>
  <c r="I34" i="3"/>
  <c r="AM34" i="3" s="1"/>
  <c r="T157" i="3"/>
  <c r="V35" i="3" s="1"/>
  <c r="V34" i="3"/>
  <c r="U158" i="3"/>
  <c r="Y34" i="3"/>
  <c r="BG33" i="3" s="1"/>
  <c r="AN27" i="1"/>
  <c r="AO33" i="3"/>
  <c r="AM31" i="3"/>
  <c r="T132" i="1"/>
  <c r="P28" i="1"/>
  <c r="BB27" i="1" s="1"/>
  <c r="U91" i="3"/>
  <c r="Y17" i="3" s="1"/>
  <c r="Y16" i="3"/>
  <c r="AA10" i="3"/>
  <c r="AM46" i="3"/>
  <c r="W5" i="3"/>
  <c r="AL22" i="3"/>
  <c r="T47" i="3"/>
  <c r="X5" i="3" s="1"/>
  <c r="X4" i="3"/>
  <c r="Y13" i="3"/>
  <c r="BA32" i="3" s="1"/>
  <c r="BC27" i="3"/>
  <c r="H29" i="3"/>
  <c r="AX30" i="3"/>
  <c r="BB30" i="3"/>
  <c r="BF30" i="3"/>
  <c r="U64" i="3"/>
  <c r="R73" i="3"/>
  <c r="H13" i="3" s="1"/>
  <c r="T149" i="3"/>
  <c r="F35" i="3" s="1"/>
  <c r="U149" i="3"/>
  <c r="U157" i="3"/>
  <c r="X8" i="1"/>
  <c r="U59" i="1"/>
  <c r="AA8" i="1" s="1"/>
  <c r="AA7" i="1"/>
  <c r="BA24" i="1"/>
  <c r="Z28" i="1"/>
  <c r="T136" i="1"/>
  <c r="AL30" i="1"/>
  <c r="T140" i="1"/>
  <c r="J31" i="1"/>
  <c r="AZ30" i="1" s="1"/>
  <c r="AZ18" i="3"/>
  <c r="BA18" i="3"/>
  <c r="U102" i="3"/>
  <c r="U109" i="3"/>
  <c r="O23" i="3" s="1"/>
  <c r="U122" i="3"/>
  <c r="S26" i="3" s="1"/>
  <c r="U133" i="3"/>
  <c r="S29" i="3" s="1"/>
  <c r="U156" i="3"/>
  <c r="BB12" i="1"/>
  <c r="U89" i="3"/>
  <c r="U121" i="3"/>
  <c r="Q26" i="3" s="1"/>
  <c r="U155" i="3"/>
  <c r="AZ21" i="1"/>
  <c r="AZ27" i="1"/>
  <c r="T44" i="1"/>
  <c r="R5" i="1" s="1"/>
  <c r="R4" i="1"/>
  <c r="T103" i="1"/>
  <c r="U103" i="1"/>
  <c r="AM21" i="1"/>
  <c r="BA21" i="1"/>
  <c r="U122" i="1"/>
  <c r="S25" i="1"/>
  <c r="BD24" i="1" s="1"/>
  <c r="U124" i="1"/>
  <c r="Y25" i="1"/>
  <c r="U125" i="1"/>
  <c r="AA25" i="1"/>
  <c r="AL33" i="1"/>
  <c r="T152" i="1"/>
  <c r="L34" i="1"/>
  <c r="T142" i="2"/>
  <c r="N31" i="2"/>
  <c r="U143" i="2"/>
  <c r="Q31" i="2"/>
  <c r="BD30" i="3"/>
  <c r="T46" i="3"/>
  <c r="V5" i="3" s="1"/>
  <c r="T48" i="3"/>
  <c r="Z5" i="3" s="1"/>
  <c r="S54" i="3"/>
  <c r="U56" i="3"/>
  <c r="AO56" i="3" s="1"/>
  <c r="T59" i="3"/>
  <c r="Z8" i="3" s="1"/>
  <c r="T83" i="3"/>
  <c r="F17" i="3" s="1"/>
  <c r="U88" i="3"/>
  <c r="S17" i="3" s="1"/>
  <c r="U100" i="3"/>
  <c r="BG121" i="3" s="1"/>
  <c r="T106" i="3"/>
  <c r="H23" i="3" s="1"/>
  <c r="U107" i="3"/>
  <c r="T127" i="3"/>
  <c r="T131" i="3"/>
  <c r="T138" i="3"/>
  <c r="T139" i="3"/>
  <c r="T140" i="3"/>
  <c r="T141" i="3"/>
  <c r="T142" i="3"/>
  <c r="T143" i="3"/>
  <c r="T144" i="3"/>
  <c r="T145" i="3"/>
  <c r="T146" i="3"/>
  <c r="T147" i="3"/>
  <c r="T154" i="3"/>
  <c r="P35" i="3" s="1"/>
  <c r="U154" i="3"/>
  <c r="BH21" i="1"/>
  <c r="BB21" i="1"/>
  <c r="AL25" i="1"/>
  <c r="N28" i="1"/>
  <c r="U44" i="1"/>
  <c r="S5" i="1" s="1"/>
  <c r="S4" i="1"/>
  <c r="U46" i="1"/>
  <c r="W5" i="1" s="1"/>
  <c r="U47" i="1"/>
  <c r="Y5" i="1" s="1"/>
  <c r="Y4" i="1"/>
  <c r="AN31" i="1" s="1"/>
  <c r="U62" i="1"/>
  <c r="AO62" i="1" s="1"/>
  <c r="T88" i="1"/>
  <c r="R17" i="1" s="1"/>
  <c r="R16" i="1"/>
  <c r="BB23" i="1" s="1"/>
  <c r="AM27" i="1"/>
  <c r="J28" i="1"/>
  <c r="AL28" i="1" s="1"/>
  <c r="T129" i="1"/>
  <c r="J29" i="1" s="1"/>
  <c r="BG79" i="1"/>
  <c r="BE79" i="1"/>
  <c r="BF79" i="1"/>
  <c r="M29" i="1"/>
  <c r="AO30" i="2"/>
  <c r="BB3" i="2"/>
  <c r="T141" i="2"/>
  <c r="L31" i="2"/>
  <c r="U142" i="2"/>
  <c r="O31" i="2"/>
  <c r="U119" i="3"/>
  <c r="T153" i="3"/>
  <c r="N35" i="3" s="1"/>
  <c r="U153" i="3"/>
  <c r="AN33" i="1"/>
  <c r="AP33" i="1" s="1"/>
  <c r="BF27" i="1"/>
  <c r="AL34" i="1"/>
  <c r="BB33" i="1"/>
  <c r="T67" i="1"/>
  <c r="U67" i="1"/>
  <c r="U68" i="1"/>
  <c r="W11" i="1" s="1"/>
  <c r="W10" i="1"/>
  <c r="T69" i="1"/>
  <c r="X11" i="1" s="1"/>
  <c r="U69" i="1"/>
  <c r="Y11" i="1" s="1"/>
  <c r="X10" i="1"/>
  <c r="AZ32" i="1" s="1"/>
  <c r="U128" i="1"/>
  <c r="I28" i="1"/>
  <c r="AM28" i="1" s="1"/>
  <c r="T128" i="1"/>
  <c r="AN30" i="2"/>
  <c r="AP30" i="2" s="1"/>
  <c r="U61" i="2"/>
  <c r="AM61" i="2" s="1"/>
  <c r="T61" i="2"/>
  <c r="BB61" i="2" s="1"/>
  <c r="U112" i="2"/>
  <c r="W22" i="2"/>
  <c r="T116" i="2"/>
  <c r="F26" i="2" s="1"/>
  <c r="F25" i="2"/>
  <c r="U117" i="2"/>
  <c r="I25" i="2"/>
  <c r="AM25" i="2" s="1"/>
  <c r="T124" i="2"/>
  <c r="X26" i="2" s="1"/>
  <c r="X25" i="2"/>
  <c r="T140" i="2"/>
  <c r="J31" i="2"/>
  <c r="AZ30" i="2" s="1"/>
  <c r="BF47" i="3"/>
  <c r="BF58" i="3"/>
  <c r="S84" i="3"/>
  <c r="I16" i="3" s="1"/>
  <c r="U86" i="3"/>
  <c r="BE75" i="3" s="1"/>
  <c r="U105" i="3"/>
  <c r="U113" i="3"/>
  <c r="Y23" i="3" s="1"/>
  <c r="U118" i="3"/>
  <c r="T152" i="3"/>
  <c r="L35" i="3" s="1"/>
  <c r="U152" i="3"/>
  <c r="AO21" i="1"/>
  <c r="Z4" i="1"/>
  <c r="AX35" i="1" s="1"/>
  <c r="V13" i="1"/>
  <c r="AL21" i="1"/>
  <c r="AL22" i="1"/>
  <c r="AM33" i="1"/>
  <c r="AM34" i="1"/>
  <c r="T66" i="1"/>
  <c r="R11" i="1" s="1"/>
  <c r="U66" i="1"/>
  <c r="S11" i="1" s="1"/>
  <c r="R10" i="1"/>
  <c r="AZ23" i="1" s="1"/>
  <c r="AM117" i="1"/>
  <c r="BF56" i="1"/>
  <c r="BE56" i="1"/>
  <c r="BG56" i="1"/>
  <c r="U118" i="1"/>
  <c r="AO118" i="1" s="1"/>
  <c r="K25" i="1"/>
  <c r="AZ24" i="1" s="1"/>
  <c r="U127" i="1"/>
  <c r="T127" i="1"/>
  <c r="F29" i="1" s="1"/>
  <c r="AM27" i="2"/>
  <c r="Q25" i="3"/>
  <c r="BC24" i="3" s="1"/>
  <c r="BE30" i="3"/>
  <c r="BC33" i="3"/>
  <c r="U57" i="3"/>
  <c r="W8" i="3" s="1"/>
  <c r="T81" i="3"/>
  <c r="Z14" i="3" s="1"/>
  <c r="T92" i="3"/>
  <c r="Z17" i="3" s="1"/>
  <c r="T116" i="3"/>
  <c r="U117" i="3"/>
  <c r="T124" i="3"/>
  <c r="X26" i="3" s="1"/>
  <c r="T135" i="3"/>
  <c r="X29" i="3" s="1"/>
  <c r="U136" i="3"/>
  <c r="AA29" i="3" s="1"/>
  <c r="T151" i="3"/>
  <c r="J35" i="3" s="1"/>
  <c r="U151" i="3"/>
  <c r="T158" i="3"/>
  <c r="X35" i="3" s="1"/>
  <c r="I10" i="1"/>
  <c r="BA11" i="1"/>
  <c r="X17" i="1"/>
  <c r="AM22" i="1"/>
  <c r="AM24" i="1"/>
  <c r="AQ24" i="1" s="1"/>
  <c r="Q26" i="1"/>
  <c r="T50" i="1"/>
  <c r="BB50" i="1" s="1"/>
  <c r="F7" i="1"/>
  <c r="AX6" i="1" s="1"/>
  <c r="S83" i="1"/>
  <c r="G16" i="1" s="1"/>
  <c r="BA5" i="1" s="1"/>
  <c r="U116" i="1"/>
  <c r="G25" i="1"/>
  <c r="AX24" i="1" s="1"/>
  <c r="AO117" i="1"/>
  <c r="AN12" i="2"/>
  <c r="BA68" i="2"/>
  <c r="V11" i="2"/>
  <c r="U141" i="2"/>
  <c r="U120" i="3"/>
  <c r="O26" i="3" s="1"/>
  <c r="U127" i="3"/>
  <c r="U128" i="3"/>
  <c r="U129" i="3"/>
  <c r="U130" i="3"/>
  <c r="U131" i="3"/>
  <c r="O29" i="3" s="1"/>
  <c r="U132" i="3"/>
  <c r="Q29" i="3" s="1"/>
  <c r="AO27" i="1"/>
  <c r="BA23" i="1"/>
  <c r="AX27" i="1"/>
  <c r="BA27" i="1"/>
  <c r="BC33" i="1"/>
  <c r="U43" i="1"/>
  <c r="Q5" i="1" s="1"/>
  <c r="T57" i="1"/>
  <c r="T68" i="1"/>
  <c r="V11" i="1" s="1"/>
  <c r="U79" i="1"/>
  <c r="W14" i="1" s="1"/>
  <c r="T130" i="1"/>
  <c r="T158" i="1"/>
  <c r="AZ21" i="2"/>
  <c r="BA70" i="2"/>
  <c r="Z11" i="2"/>
  <c r="T79" i="2"/>
  <c r="V13" i="2"/>
  <c r="AO28" i="2" s="1"/>
  <c r="AQ28" i="2" s="1"/>
  <c r="T98" i="2"/>
  <c r="BC21" i="2"/>
  <c r="U111" i="2"/>
  <c r="T123" i="2"/>
  <c r="V26" i="2" s="1"/>
  <c r="V25" i="2"/>
  <c r="BF24" i="2"/>
  <c r="U129" i="1"/>
  <c r="T139" i="1"/>
  <c r="H31" i="1"/>
  <c r="U140" i="1"/>
  <c r="U81" i="2"/>
  <c r="AA14" i="2" s="1"/>
  <c r="AA13" i="2"/>
  <c r="BA35" i="2" s="1"/>
  <c r="AN15" i="1"/>
  <c r="BF33" i="1"/>
  <c r="U48" i="1"/>
  <c r="AA5" i="1" s="1"/>
  <c r="U92" i="1"/>
  <c r="AA17" i="1" s="1"/>
  <c r="T138" i="1"/>
  <c r="F31" i="1"/>
  <c r="U139" i="1"/>
  <c r="T146" i="1"/>
  <c r="V31" i="1"/>
  <c r="BF30" i="1" s="1"/>
  <c r="T147" i="1"/>
  <c r="Z31" i="1"/>
  <c r="T154" i="1"/>
  <c r="T155" i="1"/>
  <c r="R34" i="1"/>
  <c r="BD33" i="1" s="1"/>
  <c r="U156" i="1"/>
  <c r="U34" i="1"/>
  <c r="M31" i="2"/>
  <c r="AM77" i="2"/>
  <c r="S14" i="2"/>
  <c r="T81" i="2"/>
  <c r="AM34" i="2"/>
  <c r="AO33" i="1"/>
  <c r="BA32" i="1"/>
  <c r="AM31" i="1"/>
  <c r="R51" i="1"/>
  <c r="J7" i="1" s="1"/>
  <c r="T59" i="1"/>
  <c r="BB59" i="1" s="1"/>
  <c r="T70" i="1"/>
  <c r="Z11" i="1" s="1"/>
  <c r="S75" i="1"/>
  <c r="O13" i="1" s="1"/>
  <c r="U138" i="1"/>
  <c r="U144" i="1"/>
  <c r="AO27" i="2"/>
  <c r="AN34" i="2"/>
  <c r="BA23" i="2"/>
  <c r="AN26" i="2"/>
  <c r="U65" i="2"/>
  <c r="Q11" i="2" s="1"/>
  <c r="U72" i="2"/>
  <c r="BF41" i="2" s="1"/>
  <c r="AM76" i="2"/>
  <c r="Q14" i="2"/>
  <c r="AO149" i="2"/>
  <c r="G35" i="2"/>
  <c r="BG48" i="2"/>
  <c r="AO150" i="2"/>
  <c r="BE59" i="2"/>
  <c r="I35" i="2"/>
  <c r="BF59" i="2"/>
  <c r="AO151" i="2"/>
  <c r="BF70" i="2"/>
  <c r="BE70" i="2"/>
  <c r="BG70" i="2"/>
  <c r="AO152" i="2"/>
  <c r="BF81" i="2"/>
  <c r="BE81" i="2"/>
  <c r="BG81" i="2"/>
  <c r="AO153" i="2"/>
  <c r="O35" i="2"/>
  <c r="BG92" i="2"/>
  <c r="BF92" i="2"/>
  <c r="AO154" i="2"/>
  <c r="BE103" i="2"/>
  <c r="Q35" i="2"/>
  <c r="BF103" i="2"/>
  <c r="BG103" i="2"/>
  <c r="AO156" i="2"/>
  <c r="BG125" i="2"/>
  <c r="BF125" i="2"/>
  <c r="BE125" i="2"/>
  <c r="AO157" i="2"/>
  <c r="W35" i="2"/>
  <c r="BG136" i="2"/>
  <c r="BF136" i="2"/>
  <c r="BE136" i="2"/>
  <c r="AO158" i="2"/>
  <c r="BE147" i="2"/>
  <c r="Y35" i="2"/>
  <c r="BF147" i="2"/>
  <c r="BG147" i="2"/>
  <c r="U50" i="1"/>
  <c r="G8" i="1" s="1"/>
  <c r="U80" i="1"/>
  <c r="Y14" i="1" s="1"/>
  <c r="U88" i="1"/>
  <c r="U89" i="1"/>
  <c r="U131" i="1"/>
  <c r="U132" i="1"/>
  <c r="Q29" i="1" s="1"/>
  <c r="BD141" i="1"/>
  <c r="U152" i="1"/>
  <c r="AO33" i="2"/>
  <c r="BB6" i="2"/>
  <c r="AZ32" i="2"/>
  <c r="AL30" i="2"/>
  <c r="BG33" i="2"/>
  <c r="U70" i="2"/>
  <c r="U86" i="2"/>
  <c r="AO86" i="2" s="1"/>
  <c r="T94" i="2"/>
  <c r="T132" i="2"/>
  <c r="P29" i="2" s="1"/>
  <c r="U133" i="2"/>
  <c r="S29" i="2" s="1"/>
  <c r="S28" i="2"/>
  <c r="BC27" i="2" s="1"/>
  <c r="H31" i="2"/>
  <c r="T139" i="2"/>
  <c r="U140" i="2"/>
  <c r="Z31" i="2"/>
  <c r="T147" i="2"/>
  <c r="BB30" i="1"/>
  <c r="T47" i="1"/>
  <c r="X5" i="1" s="1"/>
  <c r="U87" i="1"/>
  <c r="U90" i="1"/>
  <c r="T94" i="1"/>
  <c r="T97" i="1"/>
  <c r="T100" i="1"/>
  <c r="T101" i="1"/>
  <c r="T102" i="1"/>
  <c r="T122" i="1"/>
  <c r="R26" i="1" s="1"/>
  <c r="T124" i="1"/>
  <c r="X26" i="1" s="1"/>
  <c r="U133" i="1"/>
  <c r="U134" i="1"/>
  <c r="T143" i="1"/>
  <c r="T149" i="1"/>
  <c r="F35" i="1" s="1"/>
  <c r="U150" i="1"/>
  <c r="AN33" i="2"/>
  <c r="AM30" i="2"/>
  <c r="T131" i="2"/>
  <c r="N29" i="2" s="1"/>
  <c r="N28" i="2"/>
  <c r="BA27" i="2" s="1"/>
  <c r="BG101" i="2"/>
  <c r="Q29" i="2"/>
  <c r="T138" i="2"/>
  <c r="F31" i="2"/>
  <c r="U139" i="2"/>
  <c r="I31" i="2"/>
  <c r="T146" i="2"/>
  <c r="V31" i="2"/>
  <c r="U147" i="2"/>
  <c r="AA32" i="2" s="1"/>
  <c r="AA31" i="2"/>
  <c r="T130" i="2"/>
  <c r="L29" i="2" s="1"/>
  <c r="L28" i="2"/>
  <c r="AZ27" i="2" s="1"/>
  <c r="U131" i="2"/>
  <c r="U138" i="2"/>
  <c r="G31" i="2"/>
  <c r="BA145" i="2"/>
  <c r="T32" i="2"/>
  <c r="U146" i="2"/>
  <c r="W32" i="2" s="1"/>
  <c r="W31" i="2"/>
  <c r="AN28" i="2" s="1"/>
  <c r="BA33" i="1"/>
  <c r="S42" i="1"/>
  <c r="O4" i="1" s="1"/>
  <c r="T45" i="1"/>
  <c r="U53" i="1"/>
  <c r="O8" i="1" s="1"/>
  <c r="U54" i="1"/>
  <c r="Q8" i="1" s="1"/>
  <c r="U58" i="1"/>
  <c r="Y8" i="1" s="1"/>
  <c r="T77" i="1"/>
  <c r="R14" i="1" s="1"/>
  <c r="U91" i="1"/>
  <c r="T118" i="1"/>
  <c r="J26" i="1" s="1"/>
  <c r="U119" i="1"/>
  <c r="U120" i="1"/>
  <c r="U136" i="1"/>
  <c r="AA29" i="1" s="1"/>
  <c r="T145" i="1"/>
  <c r="BB12" i="2"/>
  <c r="AM24" i="2"/>
  <c r="AQ24" i="2" s="1"/>
  <c r="AR24" i="2" s="1"/>
  <c r="AM28" i="2"/>
  <c r="U68" i="2"/>
  <c r="W11" i="2" s="1"/>
  <c r="T99" i="2"/>
  <c r="BC99" i="2" s="1"/>
  <c r="U100" i="2"/>
  <c r="U105" i="2"/>
  <c r="G22" i="2"/>
  <c r="AN4" i="2" s="1"/>
  <c r="U113" i="2"/>
  <c r="Y22" i="2"/>
  <c r="U118" i="2"/>
  <c r="K25" i="2"/>
  <c r="AZ24" i="2" s="1"/>
  <c r="T144" i="2"/>
  <c r="R31" i="2"/>
  <c r="BD30" i="2" s="1"/>
  <c r="U145" i="2"/>
  <c r="U32" i="2" s="1"/>
  <c r="P31" i="2"/>
  <c r="T143" i="2"/>
  <c r="AX27" i="2"/>
  <c r="BF32" i="2"/>
  <c r="BB33" i="2"/>
  <c r="BF33" i="2"/>
  <c r="S41" i="2"/>
  <c r="M4" i="2" s="1"/>
  <c r="T46" i="2"/>
  <c r="V5" i="2" s="1"/>
  <c r="U66" i="2"/>
  <c r="S11" i="2" s="1"/>
  <c r="S84" i="2"/>
  <c r="I16" i="2" s="1"/>
  <c r="T133" i="2"/>
  <c r="T149" i="2"/>
  <c r="T150" i="2"/>
  <c r="H35" i="2" s="1"/>
  <c r="T151" i="2"/>
  <c r="T152" i="2"/>
  <c r="L35" i="2" s="1"/>
  <c r="T153" i="2"/>
  <c r="N35" i="2" s="1"/>
  <c r="T154" i="2"/>
  <c r="P35" i="2" s="1"/>
  <c r="T155" i="2"/>
  <c r="T156" i="2"/>
  <c r="T157" i="2"/>
  <c r="T158" i="2"/>
  <c r="X35" i="2" s="1"/>
  <c r="BB32" i="2"/>
  <c r="BA21" i="2"/>
  <c r="BD24" i="2"/>
  <c r="AZ33" i="2"/>
  <c r="BD33" i="2"/>
  <c r="S51" i="2"/>
  <c r="K7" i="2" s="1"/>
  <c r="U56" i="2"/>
  <c r="U59" i="2"/>
  <c r="T76" i="2"/>
  <c r="U79" i="2"/>
  <c r="U101" i="2"/>
  <c r="U110" i="2"/>
  <c r="BG99" i="2" s="1"/>
  <c r="U130" i="2"/>
  <c r="U109" i="2"/>
  <c r="BB15" i="2"/>
  <c r="BG26" i="2"/>
  <c r="U57" i="2"/>
  <c r="W8" i="2" s="1"/>
  <c r="U92" i="2"/>
  <c r="U108" i="2"/>
  <c r="U121" i="2"/>
  <c r="U128" i="2"/>
  <c r="U136" i="2"/>
  <c r="AA29" i="2" s="1"/>
  <c r="BC8" i="2"/>
  <c r="AL27" i="2"/>
  <c r="AL33" i="2"/>
  <c r="T69" i="2"/>
  <c r="U80" i="2"/>
  <c r="T119" i="2"/>
  <c r="L26" i="2" s="1"/>
  <c r="T134" i="2"/>
  <c r="T29" i="2" s="1"/>
  <c r="U135" i="2"/>
  <c r="Y29" i="2" s="1"/>
  <c r="S63" i="3"/>
  <c r="M10" i="3" s="1"/>
  <c r="R63" i="3"/>
  <c r="S74" i="1"/>
  <c r="K13" i="1" s="1"/>
  <c r="R74" i="1"/>
  <c r="J13" i="1" s="1"/>
  <c r="AM12" i="1"/>
  <c r="AL12" i="1"/>
  <c r="AO9" i="1"/>
  <c r="O7" i="2"/>
  <c r="BA6" i="2" s="1"/>
  <c r="S39" i="3"/>
  <c r="R84" i="3"/>
  <c r="H16" i="3" s="1"/>
  <c r="R40" i="1"/>
  <c r="J4" i="1" s="1"/>
  <c r="S40" i="1"/>
  <c r="K4" i="1" s="1"/>
  <c r="AL3" i="1"/>
  <c r="S52" i="1"/>
  <c r="M7" i="1" s="1"/>
  <c r="AL6" i="1"/>
  <c r="R52" i="1"/>
  <c r="AM6" i="1"/>
  <c r="S73" i="2"/>
  <c r="T73" i="2" s="1"/>
  <c r="H13" i="2"/>
  <c r="S65" i="3"/>
  <c r="Q10" i="3" s="1"/>
  <c r="R65" i="3"/>
  <c r="P10" i="3" s="1"/>
  <c r="AN6" i="2"/>
  <c r="R84" i="2"/>
  <c r="S84" i="1"/>
  <c r="I16" i="1" s="1"/>
  <c r="AM16" i="1" s="1"/>
  <c r="R84" i="1"/>
  <c r="H16" i="1" s="1"/>
  <c r="AN6" i="1"/>
  <c r="S41" i="3"/>
  <c r="M4" i="3" s="1"/>
  <c r="AZ3" i="3" s="1"/>
  <c r="R51" i="2"/>
  <c r="J7" i="2" s="1"/>
  <c r="R75" i="2"/>
  <c r="N13" i="2" s="1"/>
  <c r="S75" i="2"/>
  <c r="AM12" i="2"/>
  <c r="S62" i="3"/>
  <c r="I10" i="3" s="1"/>
  <c r="S64" i="1"/>
  <c r="O10" i="1" s="1"/>
  <c r="R64" i="1"/>
  <c r="AM9" i="1"/>
  <c r="AL9" i="1"/>
  <c r="AO15" i="1"/>
  <c r="R39" i="1"/>
  <c r="H4" i="1" s="1"/>
  <c r="S39" i="1"/>
  <c r="I4" i="1" s="1"/>
  <c r="R83" i="2"/>
  <c r="F16" i="2" s="1"/>
  <c r="BA5" i="2" s="1"/>
  <c r="AN3" i="2"/>
  <c r="AL15" i="2"/>
  <c r="AO3" i="2"/>
  <c r="R63" i="2"/>
  <c r="L10" i="2" s="1"/>
  <c r="AM9" i="2"/>
  <c r="AO12" i="2"/>
  <c r="U43" i="2"/>
  <c r="Q5" i="2" s="1"/>
  <c r="T39" i="2"/>
  <c r="BC39" i="2" s="1"/>
  <c r="U46" i="2"/>
  <c r="U50" i="2"/>
  <c r="BG39" i="2" s="1"/>
  <c r="U47" i="2"/>
  <c r="BF138" i="2" s="1"/>
  <c r="AX6" i="2"/>
  <c r="T44" i="2"/>
  <c r="R5" i="2" s="1"/>
  <c r="U45" i="2"/>
  <c r="T48" i="2"/>
  <c r="P7" i="3"/>
  <c r="AM6" i="3"/>
  <c r="S73" i="3"/>
  <c r="R85" i="3"/>
  <c r="J16" i="3" s="1"/>
  <c r="S85" i="3"/>
  <c r="K16" i="3" s="1"/>
  <c r="R75" i="1"/>
  <c r="N13" i="1" s="1"/>
  <c r="BA12" i="1" s="1"/>
  <c r="S51" i="1"/>
  <c r="K7" i="1" s="1"/>
  <c r="AN9" i="1"/>
  <c r="AM15" i="1"/>
  <c r="AN3" i="1"/>
  <c r="AX15" i="1"/>
  <c r="AL15" i="1"/>
  <c r="AO3" i="1"/>
  <c r="U83" i="1"/>
  <c r="S63" i="1"/>
  <c r="M10" i="1" s="1"/>
  <c r="AN12" i="1"/>
  <c r="AO12" i="1"/>
  <c r="R40" i="2"/>
  <c r="J4" i="2" s="1"/>
  <c r="S40" i="2"/>
  <c r="K4" i="2" s="1"/>
  <c r="D40" i="2"/>
  <c r="BG55" i="2"/>
  <c r="BE55" i="2"/>
  <c r="I23" i="2"/>
  <c r="BF55" i="2"/>
  <c r="BF155" i="2"/>
  <c r="AA23" i="2"/>
  <c r="BE44" i="2"/>
  <c r="G23" i="2"/>
  <c r="BF44" i="2"/>
  <c r="BG44" i="2"/>
  <c r="BG66" i="2"/>
  <c r="K23" i="2"/>
  <c r="BE66" i="2"/>
  <c r="BF66" i="2"/>
  <c r="W23" i="2"/>
  <c r="AN9" i="2"/>
  <c r="AN15" i="2"/>
  <c r="AN21" i="2"/>
  <c r="T105" i="2"/>
  <c r="BH44" i="2" s="1"/>
  <c r="T106" i="2"/>
  <c r="T107" i="2"/>
  <c r="T108" i="2"/>
  <c r="BC108" i="2" s="1"/>
  <c r="T109" i="2"/>
  <c r="BA109" i="2" s="1"/>
  <c r="T110" i="2"/>
  <c r="T111" i="2"/>
  <c r="T112" i="2"/>
  <c r="V23" i="2" s="1"/>
  <c r="T113" i="2"/>
  <c r="X23" i="2" s="1"/>
  <c r="T114" i="2"/>
  <c r="Z23" i="2" s="1"/>
  <c r="T117" i="2"/>
  <c r="T121" i="2"/>
  <c r="P26" i="2" s="1"/>
  <c r="T125" i="2"/>
  <c r="Z26" i="2" s="1"/>
  <c r="AO9" i="2"/>
  <c r="AO15" i="2"/>
  <c r="AL21" i="2"/>
  <c r="BE32" i="2"/>
  <c r="U94" i="2"/>
  <c r="U95" i="2"/>
  <c r="AM95" i="2" s="1"/>
  <c r="U96" i="2"/>
  <c r="U97" i="2"/>
  <c r="U98" i="2"/>
  <c r="BF87" i="2" s="1"/>
  <c r="U99" i="2"/>
  <c r="U103" i="2"/>
  <c r="BF114" i="2" s="1"/>
  <c r="T118" i="2"/>
  <c r="U119" i="2"/>
  <c r="AO119" i="2" s="1"/>
  <c r="T122" i="2"/>
  <c r="U123" i="2"/>
  <c r="W26" i="2" s="1"/>
  <c r="AM21" i="2"/>
  <c r="BA24" i="2"/>
  <c r="BC24" i="2"/>
  <c r="BE24" i="2"/>
  <c r="BG24" i="2"/>
  <c r="U102" i="2"/>
  <c r="U116" i="2"/>
  <c r="U120" i="2"/>
  <c r="U124" i="2"/>
  <c r="Y26" i="2" s="1"/>
  <c r="U87" i="2"/>
  <c r="U88" i="2"/>
  <c r="BB23" i="2"/>
  <c r="U89" i="2"/>
  <c r="AM15" i="2"/>
  <c r="AL12" i="2"/>
  <c r="T77" i="2"/>
  <c r="R10" i="2"/>
  <c r="AO21" i="2"/>
  <c r="AQ21" i="2" s="1"/>
  <c r="AL9" i="2"/>
  <c r="T65" i="2"/>
  <c r="BD65" i="2" s="1"/>
  <c r="T66" i="2"/>
  <c r="BH107" i="2" s="1"/>
  <c r="T67" i="2"/>
  <c r="BA67" i="2" s="1"/>
  <c r="AN22" i="2"/>
  <c r="P10" i="2"/>
  <c r="BB9" i="2" s="1"/>
  <c r="AL6" i="2"/>
  <c r="U55" i="2"/>
  <c r="AM6" i="2"/>
  <c r="U54" i="2"/>
  <c r="Q8" i="2" s="1"/>
  <c r="T45" i="2"/>
  <c r="T43" i="2"/>
  <c r="P5" i="2" s="1"/>
  <c r="U44" i="2"/>
  <c r="S5" i="2" s="1"/>
  <c r="AL3" i="2"/>
  <c r="AQ27" i="2"/>
  <c r="BE76" i="1"/>
  <c r="BF76" i="1"/>
  <c r="BG76" i="1"/>
  <c r="BH76" i="1"/>
  <c r="BF65" i="1"/>
  <c r="BG65" i="1"/>
  <c r="BH65" i="1"/>
  <c r="BE65" i="1"/>
  <c r="BE54" i="1"/>
  <c r="U94" i="1"/>
  <c r="BD94" i="1" s="1"/>
  <c r="U98" i="1"/>
  <c r="BC87" i="1"/>
  <c r="P17" i="1"/>
  <c r="BH98" i="1"/>
  <c r="AO87" i="1"/>
  <c r="T76" i="1"/>
  <c r="P14" i="1" s="1"/>
  <c r="T65" i="1"/>
  <c r="P11" i="1" s="1"/>
  <c r="Q10" i="1"/>
  <c r="BB9" i="1" s="1"/>
  <c r="BB6" i="1"/>
  <c r="D43" i="2"/>
  <c r="D42" i="2"/>
  <c r="AO22" i="2"/>
  <c r="AX23" i="2"/>
  <c r="AX32" i="2"/>
  <c r="AO31" i="2"/>
  <c r="BE30" i="2"/>
  <c r="AN25" i="2"/>
  <c r="BG35" i="2"/>
  <c r="BF94" i="2"/>
  <c r="AO43" i="2"/>
  <c r="BC46" i="2"/>
  <c r="BA46" i="2"/>
  <c r="BB46" i="2"/>
  <c r="BG117" i="2"/>
  <c r="BE117" i="2"/>
  <c r="BF117" i="2"/>
  <c r="AM56" i="2"/>
  <c r="AO56" i="2"/>
  <c r="BD80" i="2"/>
  <c r="BB80" i="2"/>
  <c r="BA80" i="2"/>
  <c r="X14" i="2"/>
  <c r="BC80" i="2"/>
  <c r="AP33" i="2"/>
  <c r="BD27" i="2"/>
  <c r="BE26" i="2"/>
  <c r="BG27" i="2"/>
  <c r="BF35" i="2"/>
  <c r="AL34" i="2"/>
  <c r="AX33" i="2"/>
  <c r="BC43" i="2"/>
  <c r="BA43" i="2"/>
  <c r="BB43" i="2"/>
  <c r="BC47" i="2"/>
  <c r="BA47" i="2"/>
  <c r="BB47" i="2"/>
  <c r="BF149" i="2"/>
  <c r="BG149" i="2"/>
  <c r="BE149" i="2"/>
  <c r="AM48" i="2"/>
  <c r="AO48" i="2"/>
  <c r="BD78" i="2"/>
  <c r="BB78" i="2"/>
  <c r="BA78" i="2"/>
  <c r="BC78" i="2"/>
  <c r="AM3" i="2"/>
  <c r="AX5" i="2"/>
  <c r="AO6" i="2"/>
  <c r="AL22" i="2"/>
  <c r="AX35" i="2"/>
  <c r="BC44" i="2"/>
  <c r="BF116" i="2"/>
  <c r="AM45" i="2"/>
  <c r="AO45" i="2"/>
  <c r="BE139" i="2"/>
  <c r="BF139" i="2"/>
  <c r="BG139" i="2"/>
  <c r="AM58" i="2"/>
  <c r="AO58" i="2"/>
  <c r="BC3" i="2"/>
  <c r="BC11" i="2"/>
  <c r="AZ12" i="2"/>
  <c r="AZ11" i="2"/>
  <c r="BK24" i="2"/>
  <c r="BJ24" i="2"/>
  <c r="BC45" i="2"/>
  <c r="BA45" i="2"/>
  <c r="BB45" i="2"/>
  <c r="BF127" i="2"/>
  <c r="BG127" i="2"/>
  <c r="AM46" i="2"/>
  <c r="BF106" i="2"/>
  <c r="BG106" i="2"/>
  <c r="BE106" i="2"/>
  <c r="AO55" i="2"/>
  <c r="BE96" i="2"/>
  <c r="BF96" i="2"/>
  <c r="AM65" i="2"/>
  <c r="AO65" i="2"/>
  <c r="BG96" i="2"/>
  <c r="BF107" i="2"/>
  <c r="BG107" i="2"/>
  <c r="BE107" i="2"/>
  <c r="AM66" i="2"/>
  <c r="AO66" i="2"/>
  <c r="BG118" i="2"/>
  <c r="BH118" i="2"/>
  <c r="BE118" i="2"/>
  <c r="BF118" i="2"/>
  <c r="AM67" i="2"/>
  <c r="AO67" i="2"/>
  <c r="BH129" i="2"/>
  <c r="BE129" i="2"/>
  <c r="BF129" i="2"/>
  <c r="BG129" i="2"/>
  <c r="AM68" i="2"/>
  <c r="AO68" i="2"/>
  <c r="BE140" i="2"/>
  <c r="BF140" i="2"/>
  <c r="BG140" i="2"/>
  <c r="BH140" i="2"/>
  <c r="AM69" i="2"/>
  <c r="AO69" i="2"/>
  <c r="BG151" i="2"/>
  <c r="BH151" i="2"/>
  <c r="BE151" i="2"/>
  <c r="AO70" i="2"/>
  <c r="BA76" i="2"/>
  <c r="P14" i="2"/>
  <c r="BD77" i="2"/>
  <c r="BB77" i="2"/>
  <c r="BC77" i="2"/>
  <c r="R14" i="2"/>
  <c r="BA77" i="2"/>
  <c r="AP27" i="2"/>
  <c r="AQ30" i="2"/>
  <c r="AM33" i="2"/>
  <c r="AQ33" i="2" s="1"/>
  <c r="BB79" i="2"/>
  <c r="BD81" i="2"/>
  <c r="BB81" i="2"/>
  <c r="AO95" i="2"/>
  <c r="AM97" i="2"/>
  <c r="AO97" i="2"/>
  <c r="BF110" i="2"/>
  <c r="AM99" i="2"/>
  <c r="BG110" i="2"/>
  <c r="AO99" i="2"/>
  <c r="BE110" i="2"/>
  <c r="BH132" i="2"/>
  <c r="BF112" i="2"/>
  <c r="AM101" i="2"/>
  <c r="BE132" i="2"/>
  <c r="BG112" i="2"/>
  <c r="AO101" i="2"/>
  <c r="BF132" i="2"/>
  <c r="BH112" i="2"/>
  <c r="BG132" i="2"/>
  <c r="AM103" i="2"/>
  <c r="BG154" i="2"/>
  <c r="BH154" i="2"/>
  <c r="BH114" i="2"/>
  <c r="BB118" i="2"/>
  <c r="BH78" i="2"/>
  <c r="AM119" i="2"/>
  <c r="BF78" i="2"/>
  <c r="BB122" i="2"/>
  <c r="BE134" i="2"/>
  <c r="BF134" i="2"/>
  <c r="AO123" i="2"/>
  <c r="BD129" i="2"/>
  <c r="BA129" i="2"/>
  <c r="BB129" i="2"/>
  <c r="BC129" i="2"/>
  <c r="AM130" i="2"/>
  <c r="BH79" i="2"/>
  <c r="AO130" i="2"/>
  <c r="BF79" i="2"/>
  <c r="BD133" i="2"/>
  <c r="BG123" i="2"/>
  <c r="AM134" i="2"/>
  <c r="BH123" i="2"/>
  <c r="AO134" i="2"/>
  <c r="BE123" i="2"/>
  <c r="BF123" i="2"/>
  <c r="BD149" i="2"/>
  <c r="BA149" i="2"/>
  <c r="BB150" i="2"/>
  <c r="BC150" i="2"/>
  <c r="BD150" i="2"/>
  <c r="BA150" i="2"/>
  <c r="BB151" i="2"/>
  <c r="BC151" i="2"/>
  <c r="BD151" i="2"/>
  <c r="BA151" i="2"/>
  <c r="BB152" i="2"/>
  <c r="BC152" i="2"/>
  <c r="BH81" i="2"/>
  <c r="BD152" i="2"/>
  <c r="BA152" i="2"/>
  <c r="BB153" i="2"/>
  <c r="BH92" i="2"/>
  <c r="BC153" i="2"/>
  <c r="BD153" i="2"/>
  <c r="BA153" i="2"/>
  <c r="BB154" i="2"/>
  <c r="BC154" i="2"/>
  <c r="BD154" i="2"/>
  <c r="BA154" i="2"/>
  <c r="BH103" i="2"/>
  <c r="BB155" i="2"/>
  <c r="BC155" i="2"/>
  <c r="BA155" i="2"/>
  <c r="BD156" i="2"/>
  <c r="BA156" i="2"/>
  <c r="BB157" i="2"/>
  <c r="BC157" i="2"/>
  <c r="BB158" i="2"/>
  <c r="BC158" i="2"/>
  <c r="BD158" i="2"/>
  <c r="BA158" i="2"/>
  <c r="BH147" i="2"/>
  <c r="BF27" i="2"/>
  <c r="T50" i="2"/>
  <c r="T54" i="2"/>
  <c r="T55" i="2"/>
  <c r="BH106" i="2" s="1"/>
  <c r="T56" i="2"/>
  <c r="BH117" i="2" s="1"/>
  <c r="T57" i="2"/>
  <c r="T58" i="2"/>
  <c r="T59" i="2"/>
  <c r="BD66" i="2"/>
  <c r="BD67" i="2"/>
  <c r="BD68" i="2"/>
  <c r="BD69" i="2"/>
  <c r="BD70" i="2"/>
  <c r="BA79" i="2"/>
  <c r="BA81" i="2"/>
  <c r="T88" i="2"/>
  <c r="T90" i="2"/>
  <c r="T92" i="2"/>
  <c r="BE97" i="2"/>
  <c r="BF97" i="2"/>
  <c r="BF108" i="2"/>
  <c r="BG108" i="2"/>
  <c r="BE108" i="2"/>
  <c r="BH130" i="2"/>
  <c r="BE130" i="2"/>
  <c r="BG130" i="2"/>
  <c r="BF152" i="2"/>
  <c r="BG152" i="2"/>
  <c r="BH152" i="2"/>
  <c r="BE152" i="2"/>
  <c r="AO81" i="2"/>
  <c r="BE98" i="2"/>
  <c r="BF98" i="2"/>
  <c r="AM87" i="2"/>
  <c r="BE120" i="2"/>
  <c r="BF120" i="2"/>
  <c r="BE142" i="2"/>
  <c r="BF142" i="2"/>
  <c r="AM91" i="2"/>
  <c r="BG142" i="2"/>
  <c r="BA94" i="2"/>
  <c r="BB94" i="2"/>
  <c r="BD94" i="2"/>
  <c r="BA96" i="2"/>
  <c r="BB96" i="2"/>
  <c r="BD96" i="2"/>
  <c r="BA98" i="2"/>
  <c r="BB98" i="2"/>
  <c r="BD98" i="2"/>
  <c r="BA100" i="2"/>
  <c r="BB100" i="2"/>
  <c r="BD100" i="2"/>
  <c r="BA102" i="2"/>
  <c r="BB102" i="2"/>
  <c r="BD102" i="2"/>
  <c r="AO105" i="2"/>
  <c r="AM105" i="2"/>
  <c r="BB106" i="2"/>
  <c r="AO107" i="2"/>
  <c r="AM107" i="2"/>
  <c r="BA110" i="2"/>
  <c r="BG122" i="2"/>
  <c r="AO111" i="2"/>
  <c r="BH122" i="2"/>
  <c r="BE122" i="2"/>
  <c r="BF122" i="2"/>
  <c r="AM111" i="2"/>
  <c r="AM116" i="2"/>
  <c r="AO116" i="2"/>
  <c r="BC119" i="2"/>
  <c r="BD119" i="2"/>
  <c r="BA119" i="2"/>
  <c r="BB119" i="2"/>
  <c r="BH89" i="2"/>
  <c r="AO120" i="2"/>
  <c r="BG89" i="2"/>
  <c r="BC123" i="2"/>
  <c r="BA123" i="2"/>
  <c r="BB123" i="2"/>
  <c r="BE145" i="2"/>
  <c r="BF145" i="2"/>
  <c r="BG145" i="2"/>
  <c r="AM124" i="2"/>
  <c r="BH145" i="2"/>
  <c r="AO124" i="2"/>
  <c r="AM127" i="2"/>
  <c r="AO127" i="2"/>
  <c r="BD130" i="2"/>
  <c r="BA130" i="2"/>
  <c r="BB130" i="2"/>
  <c r="BC130" i="2"/>
  <c r="BH90" i="2"/>
  <c r="AM131" i="2"/>
  <c r="BE90" i="2"/>
  <c r="AO131" i="2"/>
  <c r="BG90" i="2"/>
  <c r="BD134" i="2"/>
  <c r="BA134" i="2"/>
  <c r="BB134" i="2"/>
  <c r="BC134" i="2"/>
  <c r="BF146" i="2"/>
  <c r="AM135" i="2"/>
  <c r="AM138" i="2"/>
  <c r="AO138" i="2"/>
  <c r="AM139" i="2"/>
  <c r="AO139" i="2"/>
  <c r="AM140" i="2"/>
  <c r="AO140" i="2"/>
  <c r="AM142" i="2"/>
  <c r="BH91" i="2"/>
  <c r="AO142" i="2"/>
  <c r="BE91" i="2"/>
  <c r="BG91" i="2"/>
  <c r="AM143" i="2"/>
  <c r="BE102" i="2"/>
  <c r="AO143" i="2"/>
  <c r="BF102" i="2"/>
  <c r="BH102" i="2"/>
  <c r="AM144" i="2"/>
  <c r="AO144" i="2"/>
  <c r="BE113" i="2"/>
  <c r="AM145" i="2"/>
  <c r="BG124" i="2"/>
  <c r="AO145" i="2"/>
  <c r="BH124" i="2"/>
  <c r="BE124" i="2"/>
  <c r="BF124" i="2"/>
  <c r="AM146" i="2"/>
  <c r="BH135" i="2"/>
  <c r="AO146" i="2"/>
  <c r="BE135" i="2"/>
  <c r="BF135" i="2"/>
  <c r="BG135" i="2"/>
  <c r="BF158" i="2"/>
  <c r="AM147" i="2"/>
  <c r="BG158" i="2"/>
  <c r="AO147" i="2"/>
  <c r="BH158" i="2"/>
  <c r="BE158" i="2"/>
  <c r="BC65" i="2"/>
  <c r="BC67" i="2"/>
  <c r="BC68" i="2"/>
  <c r="BC69" i="2"/>
  <c r="BC70" i="2"/>
  <c r="BG98" i="2"/>
  <c r="BH109" i="2"/>
  <c r="AM94" i="2"/>
  <c r="AO94" i="2"/>
  <c r="AO96" i="2"/>
  <c r="AM98" i="2"/>
  <c r="BH87" i="2"/>
  <c r="AO98" i="2"/>
  <c r="BE87" i="2"/>
  <c r="BG87" i="2"/>
  <c r="BG121" i="2"/>
  <c r="BF111" i="2"/>
  <c r="AM100" i="2"/>
  <c r="BH121" i="2"/>
  <c r="BG111" i="2"/>
  <c r="AO100" i="2"/>
  <c r="BE121" i="2"/>
  <c r="BH111" i="2"/>
  <c r="BF121" i="2"/>
  <c r="BE143" i="2"/>
  <c r="BF113" i="2"/>
  <c r="AM102" i="2"/>
  <c r="BF143" i="2"/>
  <c r="BG113" i="2"/>
  <c r="AO102" i="2"/>
  <c r="BG143" i="2"/>
  <c r="BH113" i="2"/>
  <c r="BH143" i="2"/>
  <c r="BC116" i="2"/>
  <c r="BD116" i="2"/>
  <c r="BA116" i="2"/>
  <c r="BB116" i="2"/>
  <c r="AM117" i="2"/>
  <c r="AO117" i="2"/>
  <c r="BC120" i="2"/>
  <c r="BA120" i="2"/>
  <c r="BB120" i="2"/>
  <c r="BC124" i="2"/>
  <c r="BD124" i="2"/>
  <c r="BA124" i="2"/>
  <c r="BB124" i="2"/>
  <c r="BF156" i="2"/>
  <c r="BG156" i="2"/>
  <c r="AM125" i="2"/>
  <c r="BE156" i="2"/>
  <c r="AO125" i="2"/>
  <c r="BD127" i="2"/>
  <c r="BA127" i="2"/>
  <c r="BB127" i="2"/>
  <c r="BC127" i="2"/>
  <c r="AM128" i="2"/>
  <c r="AO128" i="2"/>
  <c r="BD131" i="2"/>
  <c r="BA131" i="2"/>
  <c r="BB131" i="2"/>
  <c r="BC131" i="2"/>
  <c r="BE101" i="2"/>
  <c r="AM132" i="2"/>
  <c r="BF101" i="2"/>
  <c r="AO132" i="2"/>
  <c r="BH101" i="2"/>
  <c r="BD135" i="2"/>
  <c r="BA135" i="2"/>
  <c r="BB135" i="2"/>
  <c r="BC135" i="2"/>
  <c r="BF157" i="2"/>
  <c r="BG157" i="2"/>
  <c r="AM136" i="2"/>
  <c r="BH157" i="2"/>
  <c r="AO136" i="2"/>
  <c r="BE157" i="2"/>
  <c r="BB66" i="2"/>
  <c r="BB67" i="2"/>
  <c r="BB68" i="2"/>
  <c r="BB69" i="2"/>
  <c r="BB70" i="2"/>
  <c r="T85" i="2"/>
  <c r="T87" i="2"/>
  <c r="T89" i="2"/>
  <c r="T91" i="2"/>
  <c r="BH142" i="2" s="1"/>
  <c r="BC94" i="2"/>
  <c r="BC96" i="2"/>
  <c r="BC98" i="2"/>
  <c r="BC100" i="2"/>
  <c r="BC102" i="2"/>
  <c r="BG119" i="2"/>
  <c r="BH119" i="2"/>
  <c r="BE119" i="2"/>
  <c r="BF119" i="2"/>
  <c r="AO78" i="2"/>
  <c r="BE141" i="2"/>
  <c r="BF141" i="2"/>
  <c r="BG141" i="2"/>
  <c r="BH141" i="2"/>
  <c r="AO80" i="2"/>
  <c r="BF109" i="2"/>
  <c r="BG109" i="2"/>
  <c r="AM88" i="2"/>
  <c r="BE109" i="2"/>
  <c r="BH131" i="2"/>
  <c r="BE131" i="2"/>
  <c r="AM90" i="2"/>
  <c r="BF131" i="2"/>
  <c r="BG131" i="2"/>
  <c r="BF153" i="2"/>
  <c r="BG153" i="2"/>
  <c r="AM92" i="2"/>
  <c r="BH153" i="2"/>
  <c r="BE153" i="2"/>
  <c r="BA95" i="2"/>
  <c r="BB95" i="2"/>
  <c r="BD95" i="2"/>
  <c r="BA97" i="2"/>
  <c r="BB97" i="2"/>
  <c r="BD97" i="2"/>
  <c r="BA99" i="2"/>
  <c r="BB99" i="2"/>
  <c r="BD99" i="2"/>
  <c r="BA101" i="2"/>
  <c r="BB101" i="2"/>
  <c r="BD101" i="2"/>
  <c r="BA103" i="2"/>
  <c r="BB103" i="2"/>
  <c r="BD103" i="2"/>
  <c r="BB105" i="2"/>
  <c r="BC105" i="2"/>
  <c r="BA105" i="2"/>
  <c r="AO106" i="2"/>
  <c r="AM106" i="2"/>
  <c r="BB107" i="2"/>
  <c r="BC107" i="2"/>
  <c r="BA107" i="2"/>
  <c r="AO110" i="2"/>
  <c r="BE99" i="2"/>
  <c r="BF99" i="2"/>
  <c r="AM110" i="2"/>
  <c r="BH99" i="2"/>
  <c r="BB111" i="2"/>
  <c r="BC111" i="2"/>
  <c r="BD111" i="2"/>
  <c r="BA111" i="2"/>
  <c r="BB112" i="2"/>
  <c r="BC112" i="2"/>
  <c r="BD112" i="2"/>
  <c r="BA112" i="2"/>
  <c r="BB113" i="2"/>
  <c r="BC113" i="2"/>
  <c r="BD113" i="2"/>
  <c r="BA113" i="2"/>
  <c r="BD114" i="2"/>
  <c r="BA114" i="2"/>
  <c r="BC117" i="2"/>
  <c r="BD117" i="2"/>
  <c r="BA117" i="2"/>
  <c r="BB117" i="2"/>
  <c r="AM118" i="2"/>
  <c r="AO118" i="2"/>
  <c r="AM122" i="2"/>
  <c r="AO122" i="2"/>
  <c r="BE111" i="2"/>
  <c r="BC125" i="2"/>
  <c r="BD128" i="2"/>
  <c r="BA128" i="2"/>
  <c r="BB128" i="2"/>
  <c r="BC128" i="2"/>
  <c r="AM129" i="2"/>
  <c r="AO129" i="2"/>
  <c r="BD132" i="2"/>
  <c r="BA132" i="2"/>
  <c r="BB132" i="2"/>
  <c r="BC132" i="2"/>
  <c r="AM133" i="2"/>
  <c r="AO133" i="2"/>
  <c r="BE112" i="2"/>
  <c r="BD136" i="2"/>
  <c r="BA136" i="2"/>
  <c r="BB136" i="2"/>
  <c r="BC136" i="2"/>
  <c r="AO76" i="2"/>
  <c r="AO77" i="2"/>
  <c r="AM79" i="2"/>
  <c r="AM81" i="2"/>
  <c r="BG97" i="2"/>
  <c r="BH108" i="2"/>
  <c r="BH110" i="2"/>
  <c r="AM112" i="2"/>
  <c r="AM113" i="2"/>
  <c r="AM114" i="2"/>
  <c r="BG133" i="2"/>
  <c r="BD138" i="2"/>
  <c r="BD139" i="2"/>
  <c r="BD140" i="2"/>
  <c r="BD142" i="2"/>
  <c r="BD143" i="2"/>
  <c r="BD144" i="2"/>
  <c r="BH144" i="2"/>
  <c r="BD145" i="2"/>
  <c r="BD146" i="2"/>
  <c r="BD147" i="2"/>
  <c r="AM149" i="2"/>
  <c r="AM150" i="2"/>
  <c r="AM151" i="2"/>
  <c r="AM152" i="2"/>
  <c r="AM153" i="2"/>
  <c r="AM154" i="2"/>
  <c r="AM155" i="2"/>
  <c r="BE155" i="2"/>
  <c r="AM156" i="2"/>
  <c r="AM157" i="2"/>
  <c r="AM158" i="2"/>
  <c r="BF133" i="2"/>
  <c r="BC138" i="2"/>
  <c r="BC139" i="2"/>
  <c r="BC140" i="2"/>
  <c r="BC141" i="2"/>
  <c r="BC142" i="2"/>
  <c r="BC143" i="2"/>
  <c r="BC144" i="2"/>
  <c r="BG144" i="2"/>
  <c r="BC145" i="2"/>
  <c r="BC146" i="2"/>
  <c r="BC147" i="2"/>
  <c r="BE133" i="2"/>
  <c r="BB138" i="2"/>
  <c r="BB139" i="2"/>
  <c r="BB140" i="2"/>
  <c r="BB141" i="2"/>
  <c r="BB142" i="2"/>
  <c r="BB143" i="2"/>
  <c r="BB144" i="2"/>
  <c r="BF144" i="2"/>
  <c r="BB145" i="2"/>
  <c r="BB146" i="2"/>
  <c r="BB147" i="2"/>
  <c r="BG155" i="2"/>
  <c r="AO112" i="2"/>
  <c r="AO113" i="2"/>
  <c r="AO114" i="2"/>
  <c r="BK24" i="1"/>
  <c r="AR24" i="1"/>
  <c r="BJ24" i="1"/>
  <c r="AO31" i="1"/>
  <c r="AQ31" i="1" s="1"/>
  <c r="D43" i="1"/>
  <c r="D42" i="1"/>
  <c r="BC44" i="1"/>
  <c r="BD44" i="1"/>
  <c r="BA44" i="1"/>
  <c r="BB44" i="1"/>
  <c r="BE116" i="1"/>
  <c r="BC48" i="1"/>
  <c r="BD48" i="1"/>
  <c r="BA48" i="1"/>
  <c r="BB48" i="1"/>
  <c r="BH128" i="1"/>
  <c r="BE128" i="1"/>
  <c r="BF128" i="1"/>
  <c r="BG128" i="1"/>
  <c r="AM57" i="1"/>
  <c r="AO57" i="1"/>
  <c r="BE139" i="1"/>
  <c r="BF139" i="1"/>
  <c r="BG139" i="1"/>
  <c r="AM58" i="1"/>
  <c r="BH139" i="1"/>
  <c r="AO58" i="1"/>
  <c r="BF150" i="1"/>
  <c r="BG150" i="1"/>
  <c r="BE150" i="1"/>
  <c r="AM59" i="1"/>
  <c r="AO59" i="1"/>
  <c r="BB32" i="1"/>
  <c r="AX23" i="1"/>
  <c r="BC45" i="1"/>
  <c r="BD45" i="1"/>
  <c r="BA45" i="1"/>
  <c r="BB45" i="1"/>
  <c r="BG127" i="1"/>
  <c r="BB76" i="1"/>
  <c r="AN21" i="1"/>
  <c r="AP21" i="1" s="1"/>
  <c r="AN30" i="1"/>
  <c r="AM3" i="1"/>
  <c r="AN28" i="1"/>
  <c r="AP28" i="1" s="1"/>
  <c r="AN34" i="1"/>
  <c r="AP34" i="1" s="1"/>
  <c r="AO6" i="1"/>
  <c r="AQ27" i="1"/>
  <c r="BE94" i="1"/>
  <c r="BF94" i="1"/>
  <c r="BG94" i="1"/>
  <c r="AM43" i="1"/>
  <c r="BH94" i="1"/>
  <c r="AO43" i="1"/>
  <c r="BC46" i="1"/>
  <c r="BA46" i="1"/>
  <c r="BB46" i="1"/>
  <c r="BE138" i="1"/>
  <c r="BF138" i="1"/>
  <c r="BG138" i="1"/>
  <c r="BH138" i="1"/>
  <c r="AM47" i="1"/>
  <c r="AO47" i="1"/>
  <c r="BB77" i="1"/>
  <c r="BC77" i="1"/>
  <c r="BA77" i="1"/>
  <c r="BC3" i="1"/>
  <c r="AO28" i="1"/>
  <c r="AQ28" i="1" s="1"/>
  <c r="BC15" i="1"/>
  <c r="BD35" i="1"/>
  <c r="AL27" i="1"/>
  <c r="AP27" i="1" s="1"/>
  <c r="AM30" i="1"/>
  <c r="BD54" i="1"/>
  <c r="BD55" i="1"/>
  <c r="BD56" i="1"/>
  <c r="BG24" i="1"/>
  <c r="BE35" i="1"/>
  <c r="BD27" i="1"/>
  <c r="BE26" i="1"/>
  <c r="AN25" i="1"/>
  <c r="AP25" i="1" s="1"/>
  <c r="BG27" i="1"/>
  <c r="BF35" i="1"/>
  <c r="BC43" i="1"/>
  <c r="BD43" i="1"/>
  <c r="BA43" i="1"/>
  <c r="BB43" i="1"/>
  <c r="BF105" i="1"/>
  <c r="BG105" i="1"/>
  <c r="BH105" i="1"/>
  <c r="AM44" i="1"/>
  <c r="BE105" i="1"/>
  <c r="AO44" i="1"/>
  <c r="BC47" i="1"/>
  <c r="BD47" i="1"/>
  <c r="BA47" i="1"/>
  <c r="BB47" i="1"/>
  <c r="BF149" i="1"/>
  <c r="BG149" i="1"/>
  <c r="BH149" i="1"/>
  <c r="BE149" i="1"/>
  <c r="AM48" i="1"/>
  <c r="AO48" i="1"/>
  <c r="BE95" i="1"/>
  <c r="BF95" i="1"/>
  <c r="BH95" i="1"/>
  <c r="AM54" i="1"/>
  <c r="AO54" i="1"/>
  <c r="BG95" i="1"/>
  <c r="BF106" i="1"/>
  <c r="BG106" i="1"/>
  <c r="BH106" i="1"/>
  <c r="AM55" i="1"/>
  <c r="BE106" i="1"/>
  <c r="AO55" i="1"/>
  <c r="BG117" i="1"/>
  <c r="BH117" i="1"/>
  <c r="BE117" i="1"/>
  <c r="AM56" i="1"/>
  <c r="AO56" i="1"/>
  <c r="BF117" i="1"/>
  <c r="BA65" i="1"/>
  <c r="BB65" i="1"/>
  <c r="BC65" i="1"/>
  <c r="BD65" i="1"/>
  <c r="BA66" i="1"/>
  <c r="BB66" i="1"/>
  <c r="BC66" i="1"/>
  <c r="BD66" i="1"/>
  <c r="BA67" i="1"/>
  <c r="BB67" i="1"/>
  <c r="BC67" i="1"/>
  <c r="BD67" i="1"/>
  <c r="BA68" i="1"/>
  <c r="BB68" i="1"/>
  <c r="BC68" i="1"/>
  <c r="BA69" i="1"/>
  <c r="BB69" i="1"/>
  <c r="BA70" i="1"/>
  <c r="BB70" i="1"/>
  <c r="BC70" i="1"/>
  <c r="BD70" i="1"/>
  <c r="BB78" i="1"/>
  <c r="BC78" i="1"/>
  <c r="BA78" i="1"/>
  <c r="AP30" i="1"/>
  <c r="AQ33" i="1"/>
  <c r="BE96" i="1"/>
  <c r="BF96" i="1"/>
  <c r="BG107" i="1"/>
  <c r="BH107" i="1"/>
  <c r="BG118" i="1"/>
  <c r="BH118" i="1"/>
  <c r="BE118" i="1"/>
  <c r="BF151" i="1"/>
  <c r="BG151" i="1"/>
  <c r="BH151" i="1"/>
  <c r="BE141" i="1"/>
  <c r="BF141" i="1"/>
  <c r="BG141" i="1"/>
  <c r="BD88" i="1"/>
  <c r="BA88" i="1"/>
  <c r="BG120" i="1"/>
  <c r="AM89" i="1"/>
  <c r="BE120" i="1"/>
  <c r="BD92" i="1"/>
  <c r="BA92" i="1"/>
  <c r="AM96" i="1"/>
  <c r="AO96" i="1"/>
  <c r="BA97" i="1"/>
  <c r="BB97" i="1"/>
  <c r="BA101" i="1"/>
  <c r="BB101" i="1"/>
  <c r="BC101" i="1"/>
  <c r="BA103" i="1"/>
  <c r="BB103" i="1"/>
  <c r="BC103" i="1"/>
  <c r="T107" i="1"/>
  <c r="U107" i="1"/>
  <c r="T111" i="1"/>
  <c r="U111" i="1"/>
  <c r="BC116" i="1"/>
  <c r="BD116" i="1"/>
  <c r="BA116" i="1"/>
  <c r="BC118" i="1"/>
  <c r="BD118" i="1"/>
  <c r="BA118" i="1"/>
  <c r="BC120" i="1"/>
  <c r="BD120" i="1"/>
  <c r="BA120" i="1"/>
  <c r="BC122" i="1"/>
  <c r="BD122" i="1"/>
  <c r="BA122" i="1"/>
  <c r="BC124" i="1"/>
  <c r="BD124" i="1"/>
  <c r="BA124" i="1"/>
  <c r="AM128" i="1"/>
  <c r="AO128" i="1"/>
  <c r="AM130" i="1"/>
  <c r="BH79" i="1"/>
  <c r="AO130" i="1"/>
  <c r="BE101" i="1"/>
  <c r="AM132" i="1"/>
  <c r="BF101" i="1"/>
  <c r="AO132" i="1"/>
  <c r="BG101" i="1"/>
  <c r="BG123" i="1"/>
  <c r="AM134" i="1"/>
  <c r="BH123" i="1"/>
  <c r="AO134" i="1"/>
  <c r="BE123" i="1"/>
  <c r="BF157" i="1"/>
  <c r="BG157" i="1"/>
  <c r="AM136" i="1"/>
  <c r="BH157" i="1"/>
  <c r="AO136" i="1"/>
  <c r="BB149" i="1"/>
  <c r="BC149" i="1"/>
  <c r="BB153" i="1"/>
  <c r="BC153" i="1"/>
  <c r="AO154" i="1"/>
  <c r="BE103" i="1"/>
  <c r="BF103" i="1"/>
  <c r="BG103" i="1"/>
  <c r="BB157" i="1"/>
  <c r="BC157" i="1"/>
  <c r="AO158" i="1"/>
  <c r="BE147" i="1"/>
  <c r="BF147" i="1"/>
  <c r="BG147" i="1"/>
  <c r="BC54" i="1"/>
  <c r="BC55" i="1"/>
  <c r="BC56" i="1"/>
  <c r="BC57" i="1"/>
  <c r="BC58" i="1"/>
  <c r="BC59" i="1"/>
  <c r="BB88" i="1"/>
  <c r="BB92" i="1"/>
  <c r="BD96" i="1"/>
  <c r="BC97" i="1"/>
  <c r="BD101" i="1"/>
  <c r="BD103" i="1"/>
  <c r="BE151" i="1"/>
  <c r="BH130" i="1"/>
  <c r="BE130" i="1"/>
  <c r="BF130" i="1"/>
  <c r="BD87" i="1"/>
  <c r="BA87" i="1"/>
  <c r="BF109" i="1"/>
  <c r="BG109" i="1"/>
  <c r="AM88" i="1"/>
  <c r="BH109" i="1"/>
  <c r="BD91" i="1"/>
  <c r="BA91" i="1"/>
  <c r="BF153" i="1"/>
  <c r="BG153" i="1"/>
  <c r="AM92" i="1"/>
  <c r="BH153" i="1"/>
  <c r="AM95" i="1"/>
  <c r="AO95" i="1"/>
  <c r="BA96" i="1"/>
  <c r="BB96" i="1"/>
  <c r="BF110" i="1"/>
  <c r="AM99" i="1"/>
  <c r="BG110" i="1"/>
  <c r="AO99" i="1"/>
  <c r="BH110" i="1"/>
  <c r="BG121" i="1"/>
  <c r="BF111" i="1"/>
  <c r="AM100" i="1"/>
  <c r="BH121" i="1"/>
  <c r="BG111" i="1"/>
  <c r="AO100" i="1"/>
  <c r="BE121" i="1"/>
  <c r="BH111" i="1"/>
  <c r="BE143" i="1"/>
  <c r="BF113" i="1"/>
  <c r="AM102" i="1"/>
  <c r="BF143" i="1"/>
  <c r="BG113" i="1"/>
  <c r="AO102" i="1"/>
  <c r="BG143" i="1"/>
  <c r="BH113" i="1"/>
  <c r="T108" i="1"/>
  <c r="U108" i="1"/>
  <c r="T112" i="1"/>
  <c r="U112" i="1"/>
  <c r="AM119" i="1"/>
  <c r="BE100" i="1"/>
  <c r="BF100" i="1"/>
  <c r="AM121" i="1"/>
  <c r="BG100" i="1"/>
  <c r="BE134" i="1"/>
  <c r="BF134" i="1"/>
  <c r="AM123" i="1"/>
  <c r="BF156" i="1"/>
  <c r="BG156" i="1"/>
  <c r="AM125" i="1"/>
  <c r="BD127" i="1"/>
  <c r="BA127" i="1"/>
  <c r="BB127" i="1"/>
  <c r="BD129" i="1"/>
  <c r="BA129" i="1"/>
  <c r="BB129" i="1"/>
  <c r="BD131" i="1"/>
  <c r="BA131" i="1"/>
  <c r="BB131" i="1"/>
  <c r="BD133" i="1"/>
  <c r="BA133" i="1"/>
  <c r="BB133" i="1"/>
  <c r="BD135" i="1"/>
  <c r="BA135" i="1"/>
  <c r="BB135" i="1"/>
  <c r="BA138" i="1"/>
  <c r="BB138" i="1"/>
  <c r="BC138" i="1"/>
  <c r="AM139" i="1"/>
  <c r="AO139" i="1"/>
  <c r="BA140" i="1"/>
  <c r="BB140" i="1"/>
  <c r="BC140" i="1"/>
  <c r="AM141" i="1"/>
  <c r="BG80" i="1"/>
  <c r="AO141" i="1"/>
  <c r="BH80" i="1"/>
  <c r="BA142" i="1"/>
  <c r="BB142" i="1"/>
  <c r="BC142" i="1"/>
  <c r="AM143" i="1"/>
  <c r="BE102" i="1"/>
  <c r="AO143" i="1"/>
  <c r="BF102" i="1"/>
  <c r="BG102" i="1"/>
  <c r="BA144" i="1"/>
  <c r="BB144" i="1"/>
  <c r="BC144" i="1"/>
  <c r="AM145" i="1"/>
  <c r="BG124" i="1"/>
  <c r="AO145" i="1"/>
  <c r="BH124" i="1"/>
  <c r="BE124" i="1"/>
  <c r="BA146" i="1"/>
  <c r="BB146" i="1"/>
  <c r="BC146" i="1"/>
  <c r="BF158" i="1"/>
  <c r="AM147" i="1"/>
  <c r="BG158" i="1"/>
  <c r="AO147" i="1"/>
  <c r="BH158" i="1"/>
  <c r="BB150" i="1"/>
  <c r="BC150" i="1"/>
  <c r="BD150" i="1"/>
  <c r="BB154" i="1"/>
  <c r="BC154" i="1"/>
  <c r="BD154" i="1"/>
  <c r="BB158" i="1"/>
  <c r="BC158" i="1"/>
  <c r="BD158" i="1"/>
  <c r="AX30" i="1"/>
  <c r="D40" i="1"/>
  <c r="BB54" i="1"/>
  <c r="BB55" i="1"/>
  <c r="BB56" i="1"/>
  <c r="BB57" i="1"/>
  <c r="BB58" i="1"/>
  <c r="U76" i="1"/>
  <c r="U77" i="1"/>
  <c r="U78" i="1"/>
  <c r="BC79" i="1"/>
  <c r="T80" i="1"/>
  <c r="BH141" i="1" s="1"/>
  <c r="BB87" i="1"/>
  <c r="BB91" i="1"/>
  <c r="BD95" i="1"/>
  <c r="BC96" i="1"/>
  <c r="BD99" i="1"/>
  <c r="BE110" i="1"/>
  <c r="BH143" i="1"/>
  <c r="BH145" i="1"/>
  <c r="BH147" i="1"/>
  <c r="U151" i="1"/>
  <c r="BD151" i="1" s="1"/>
  <c r="U155" i="1"/>
  <c r="BE156" i="1"/>
  <c r="BE98" i="1"/>
  <c r="BF98" i="1"/>
  <c r="AM87" i="1"/>
  <c r="BE142" i="1"/>
  <c r="BF142" i="1"/>
  <c r="AM91" i="1"/>
  <c r="BG142" i="1"/>
  <c r="AM94" i="1"/>
  <c r="AO94" i="1"/>
  <c r="BA95" i="1"/>
  <c r="BB95" i="1"/>
  <c r="AM98" i="1"/>
  <c r="BA99" i="1"/>
  <c r="BB99" i="1"/>
  <c r="BA100" i="1"/>
  <c r="BB100" i="1"/>
  <c r="BC100" i="1"/>
  <c r="BA102" i="1"/>
  <c r="BB102" i="1"/>
  <c r="BC102" i="1"/>
  <c r="T105" i="1"/>
  <c r="U105" i="1"/>
  <c r="T109" i="1"/>
  <c r="U109" i="1"/>
  <c r="T113" i="1"/>
  <c r="U113" i="1"/>
  <c r="AM127" i="1"/>
  <c r="AO127" i="1"/>
  <c r="AM129" i="1"/>
  <c r="AO129" i="1"/>
  <c r="BH90" i="1"/>
  <c r="AM131" i="1"/>
  <c r="BE90" i="1"/>
  <c r="AO131" i="1"/>
  <c r="AM133" i="1"/>
  <c r="AO133" i="1"/>
  <c r="BE146" i="1"/>
  <c r="BF146" i="1"/>
  <c r="AM135" i="1"/>
  <c r="BG146" i="1"/>
  <c r="AO135" i="1"/>
  <c r="BB151" i="1"/>
  <c r="BC151" i="1"/>
  <c r="AO152" i="1"/>
  <c r="BG81" i="1"/>
  <c r="BH81" i="1"/>
  <c r="BB155" i="1"/>
  <c r="BC155" i="1"/>
  <c r="BD155" i="1"/>
  <c r="AO156" i="1"/>
  <c r="BG125" i="1"/>
  <c r="BH125" i="1"/>
  <c r="BE125" i="1"/>
  <c r="AX33" i="1"/>
  <c r="BA54" i="1"/>
  <c r="BA55" i="1"/>
  <c r="BA56" i="1"/>
  <c r="BA57" i="1"/>
  <c r="BA58" i="1"/>
  <c r="AO65" i="1"/>
  <c r="AO67" i="1"/>
  <c r="AO68" i="1"/>
  <c r="AO69" i="1"/>
  <c r="AO70" i="1"/>
  <c r="AO79" i="1"/>
  <c r="BB79" i="1"/>
  <c r="AO80" i="1"/>
  <c r="U81" i="1"/>
  <c r="AO89" i="1"/>
  <c r="T90" i="1"/>
  <c r="BH131" i="1" s="1"/>
  <c r="BC95" i="1"/>
  <c r="BH96" i="1"/>
  <c r="BC99" i="1"/>
  <c r="BD100" i="1"/>
  <c r="BD102" i="1"/>
  <c r="AO116" i="1"/>
  <c r="T117" i="1"/>
  <c r="BF118" i="1"/>
  <c r="T119" i="1"/>
  <c r="BF120" i="1"/>
  <c r="T121" i="1"/>
  <c r="AO122" i="1"/>
  <c r="T123" i="1"/>
  <c r="T125" i="1"/>
  <c r="BH156" i="1" s="1"/>
  <c r="BC127" i="1"/>
  <c r="BC129" i="1"/>
  <c r="BC131" i="1"/>
  <c r="BC133" i="1"/>
  <c r="BC135" i="1"/>
  <c r="BE153" i="1"/>
  <c r="BE157" i="1"/>
  <c r="BC81" i="1"/>
  <c r="BD81" i="1"/>
  <c r="BE131" i="1"/>
  <c r="AM90" i="1"/>
  <c r="BF131" i="1"/>
  <c r="BA94" i="1"/>
  <c r="BB94" i="1"/>
  <c r="AM97" i="1"/>
  <c r="AO97" i="1"/>
  <c r="BA98" i="1"/>
  <c r="BB98" i="1"/>
  <c r="BH132" i="1"/>
  <c r="BF112" i="1"/>
  <c r="AM101" i="1"/>
  <c r="BE132" i="1"/>
  <c r="BG112" i="1"/>
  <c r="AO101" i="1"/>
  <c r="BF132" i="1"/>
  <c r="BH112" i="1"/>
  <c r="BF154" i="1"/>
  <c r="BF114" i="1"/>
  <c r="AM103" i="1"/>
  <c r="BG154" i="1"/>
  <c r="BG114" i="1"/>
  <c r="AO103" i="1"/>
  <c r="BH154" i="1"/>
  <c r="BH114" i="1"/>
  <c r="T106" i="1"/>
  <c r="U106" i="1"/>
  <c r="T110" i="1"/>
  <c r="U110" i="1"/>
  <c r="T114" i="1"/>
  <c r="U114" i="1"/>
  <c r="BH89" i="1"/>
  <c r="BE89" i="1"/>
  <c r="AM120" i="1"/>
  <c r="BE145" i="1"/>
  <c r="BF145" i="1"/>
  <c r="BG145" i="1"/>
  <c r="AM124" i="1"/>
  <c r="BD128" i="1"/>
  <c r="BA128" i="1"/>
  <c r="BB128" i="1"/>
  <c r="BD130" i="1"/>
  <c r="BA130" i="1"/>
  <c r="BB130" i="1"/>
  <c r="BD132" i="1"/>
  <c r="BA132" i="1"/>
  <c r="BB132" i="1"/>
  <c r="BD134" i="1"/>
  <c r="BA134" i="1"/>
  <c r="BB134" i="1"/>
  <c r="BD136" i="1"/>
  <c r="BA136" i="1"/>
  <c r="BB136" i="1"/>
  <c r="AM138" i="1"/>
  <c r="AO138" i="1"/>
  <c r="BA139" i="1"/>
  <c r="BB139" i="1"/>
  <c r="BC139" i="1"/>
  <c r="AM140" i="1"/>
  <c r="AO140" i="1"/>
  <c r="BA141" i="1"/>
  <c r="BB141" i="1"/>
  <c r="BC141" i="1"/>
  <c r="AM142" i="1"/>
  <c r="BH91" i="1"/>
  <c r="AO142" i="1"/>
  <c r="BE91" i="1"/>
  <c r="BA143" i="1"/>
  <c r="BB143" i="1"/>
  <c r="BC143" i="1"/>
  <c r="AM144" i="1"/>
  <c r="AO144" i="1"/>
  <c r="BA145" i="1"/>
  <c r="BB145" i="1"/>
  <c r="BC145" i="1"/>
  <c r="AM146" i="1"/>
  <c r="BH135" i="1"/>
  <c r="AO146" i="1"/>
  <c r="BE135" i="1"/>
  <c r="BF135" i="1"/>
  <c r="BA147" i="1"/>
  <c r="BB147" i="1"/>
  <c r="BC147" i="1"/>
  <c r="BB152" i="1"/>
  <c r="BC152" i="1"/>
  <c r="BD152" i="1"/>
  <c r="BB156" i="1"/>
  <c r="BC156" i="1"/>
  <c r="BD156" i="1"/>
  <c r="AM65" i="1"/>
  <c r="AM67" i="1"/>
  <c r="AM70" i="1"/>
  <c r="AM79" i="1"/>
  <c r="BA79" i="1"/>
  <c r="AM80" i="1"/>
  <c r="T85" i="1"/>
  <c r="AO88" i="1"/>
  <c r="BC88" i="1"/>
  <c r="T89" i="1"/>
  <c r="AO92" i="1"/>
  <c r="BC92" i="1"/>
  <c r="BC94" i="1"/>
  <c r="BG96" i="1"/>
  <c r="BD97" i="1"/>
  <c r="BC98" i="1"/>
  <c r="BH101" i="1"/>
  <c r="BB116" i="1"/>
  <c r="BB118" i="1"/>
  <c r="BB120" i="1"/>
  <c r="BB122" i="1"/>
  <c r="BB124" i="1"/>
  <c r="BG130" i="1"/>
  <c r="BG132" i="1"/>
  <c r="BG134" i="1"/>
  <c r="BH142" i="1"/>
  <c r="BH146" i="1"/>
  <c r="U149" i="1"/>
  <c r="BD149" i="1" s="1"/>
  <c r="BA149" i="1"/>
  <c r="AM150" i="1"/>
  <c r="U153" i="1"/>
  <c r="BD153" i="1" s="1"/>
  <c r="BA153" i="1"/>
  <c r="AM154" i="1"/>
  <c r="BE154" i="1"/>
  <c r="U157" i="1"/>
  <c r="BA157" i="1"/>
  <c r="AM158" i="1"/>
  <c r="BE158" i="1"/>
  <c r="AL3" i="3"/>
  <c r="T55" i="3"/>
  <c r="R8" i="3" s="1"/>
  <c r="AL9" i="3"/>
  <c r="AL12" i="3"/>
  <c r="AL15" i="3"/>
  <c r="BF154" i="3"/>
  <c r="AA20" i="3"/>
  <c r="BB11" i="3"/>
  <c r="BE143" i="3"/>
  <c r="Y20" i="3"/>
  <c r="AN27" i="3"/>
  <c r="AP27" i="3" s="1"/>
  <c r="AN33" i="3"/>
  <c r="AP33" i="3" s="1"/>
  <c r="AL18" i="3"/>
  <c r="BC32" i="3"/>
  <c r="AM21" i="3"/>
  <c r="BC21" i="3"/>
  <c r="Y22" i="3"/>
  <c r="G23" i="3"/>
  <c r="BE44" i="3"/>
  <c r="BF66" i="3"/>
  <c r="T96" i="3"/>
  <c r="J20" i="3" s="1"/>
  <c r="U99" i="3"/>
  <c r="BF110" i="3" s="1"/>
  <c r="U101" i="3"/>
  <c r="W20" i="3" s="1"/>
  <c r="T105" i="3"/>
  <c r="F23" i="3" s="1"/>
  <c r="U106" i="3"/>
  <c r="BD106" i="3" s="1"/>
  <c r="T109" i="3"/>
  <c r="N23" i="3" s="1"/>
  <c r="U110" i="3"/>
  <c r="Q23" i="3" s="1"/>
  <c r="T113" i="3"/>
  <c r="X23" i="3" s="1"/>
  <c r="AO28" i="3"/>
  <c r="H19" i="3"/>
  <c r="BB8" i="3" s="1"/>
  <c r="BB14" i="3"/>
  <c r="AL21" i="3"/>
  <c r="T97" i="3"/>
  <c r="L20" i="3" s="1"/>
  <c r="U98" i="3"/>
  <c r="O20" i="3" s="1"/>
  <c r="O19" i="3"/>
  <c r="BB18" i="3" s="1"/>
  <c r="G22" i="3"/>
  <c r="AX21" i="3" s="1"/>
  <c r="BC11" i="3"/>
  <c r="O22" i="3"/>
  <c r="BB21" i="3" s="1"/>
  <c r="BD35" i="3"/>
  <c r="T100" i="3"/>
  <c r="BC100" i="3" s="1"/>
  <c r="T101" i="3"/>
  <c r="V20" i="3" s="1"/>
  <c r="T102" i="3"/>
  <c r="X20" i="3" s="1"/>
  <c r="T103" i="3"/>
  <c r="Z20" i="3" s="1"/>
  <c r="T107" i="3"/>
  <c r="J23" i="3" s="1"/>
  <c r="U108" i="3"/>
  <c r="T111" i="3"/>
  <c r="U112" i="3"/>
  <c r="W23" i="3" s="1"/>
  <c r="U95" i="3"/>
  <c r="BD95" i="3" s="1"/>
  <c r="AN22" i="3"/>
  <c r="AM18" i="3"/>
  <c r="U96" i="3"/>
  <c r="AM96" i="3" s="1"/>
  <c r="U97" i="3"/>
  <c r="AM97" i="3" s="1"/>
  <c r="BC23" i="3"/>
  <c r="T99" i="3"/>
  <c r="R20" i="3" s="1"/>
  <c r="AO12" i="3"/>
  <c r="AO18" i="3"/>
  <c r="AM15" i="3"/>
  <c r="T88" i="3"/>
  <c r="R17" i="3" s="1"/>
  <c r="AO21" i="3"/>
  <c r="AQ21" i="3" s="1"/>
  <c r="U83" i="3"/>
  <c r="T86" i="3"/>
  <c r="L17" i="3" s="1"/>
  <c r="U87" i="3"/>
  <c r="BC77" i="3"/>
  <c r="R14" i="3"/>
  <c r="BC12" i="3"/>
  <c r="U72" i="3"/>
  <c r="AM72" i="3" s="1"/>
  <c r="U77" i="3"/>
  <c r="AO77" i="3" s="1"/>
  <c r="AN6" i="3"/>
  <c r="AN12" i="3"/>
  <c r="AN18" i="3"/>
  <c r="BC9" i="3"/>
  <c r="T66" i="3"/>
  <c r="R11" i="3" s="1"/>
  <c r="AO3" i="3"/>
  <c r="AM9" i="3"/>
  <c r="U55" i="3"/>
  <c r="S8" i="3" s="1"/>
  <c r="BA6" i="3"/>
  <c r="AN9" i="3"/>
  <c r="AL6" i="3"/>
  <c r="AO9" i="3"/>
  <c r="BH29" i="3"/>
  <c r="T53" i="3"/>
  <c r="N8" i="3" s="1"/>
  <c r="AX32" i="3"/>
  <c r="BA15" i="3"/>
  <c r="BA14" i="3"/>
  <c r="BC15" i="3"/>
  <c r="BB23" i="3"/>
  <c r="AL25" i="3"/>
  <c r="AP25" i="3" s="1"/>
  <c r="AX24" i="3"/>
  <c r="BE32" i="3"/>
  <c r="BF24" i="3"/>
  <c r="BF106" i="3"/>
  <c r="BG106" i="3"/>
  <c r="BE106" i="3"/>
  <c r="AM55" i="3"/>
  <c r="AO55" i="3"/>
  <c r="BA58" i="3"/>
  <c r="BB58" i="3"/>
  <c r="BC58" i="3"/>
  <c r="BD58" i="3"/>
  <c r="BF150" i="3"/>
  <c r="BG150" i="3"/>
  <c r="BH150" i="3"/>
  <c r="BE150" i="3"/>
  <c r="AM59" i="3"/>
  <c r="AO59" i="3"/>
  <c r="H10" i="3"/>
  <c r="T64" i="3"/>
  <c r="BH85" i="3" s="1"/>
  <c r="N10" i="3"/>
  <c r="BB66" i="3"/>
  <c r="BC66" i="3"/>
  <c r="BB70" i="3"/>
  <c r="BC70" i="3"/>
  <c r="BA70" i="3"/>
  <c r="T75" i="3"/>
  <c r="BH86" i="3" s="1"/>
  <c r="N13" i="3"/>
  <c r="BA12" i="3" s="1"/>
  <c r="AX23" i="3"/>
  <c r="AZ32" i="3"/>
  <c r="AZ21" i="3"/>
  <c r="AP22" i="3"/>
  <c r="AG22" i="3" s="1"/>
  <c r="AO22" i="3"/>
  <c r="AQ27" i="3"/>
  <c r="BF32" i="3"/>
  <c r="U74" i="3"/>
  <c r="BC14" i="3"/>
  <c r="BA21" i="3"/>
  <c r="D43" i="3"/>
  <c r="D42" i="3"/>
  <c r="AM56" i="3"/>
  <c r="BA59" i="3"/>
  <c r="BB59" i="3"/>
  <c r="BC59" i="3"/>
  <c r="BD59" i="3"/>
  <c r="BE85" i="3"/>
  <c r="BF85" i="3"/>
  <c r="BG85" i="3"/>
  <c r="AO64" i="3"/>
  <c r="O11" i="3"/>
  <c r="AM64" i="3"/>
  <c r="BB67" i="3"/>
  <c r="BC67" i="3"/>
  <c r="BA67" i="3"/>
  <c r="T74" i="3"/>
  <c r="J13" i="3"/>
  <c r="AN15" i="3"/>
  <c r="AN21" i="3"/>
  <c r="AN30" i="3"/>
  <c r="AP30" i="3" s="1"/>
  <c r="AM3" i="3"/>
  <c r="AO6" i="3"/>
  <c r="BC35" i="3"/>
  <c r="AZ23" i="3"/>
  <c r="T43" i="3"/>
  <c r="AX35" i="3"/>
  <c r="AO34" i="3"/>
  <c r="AO53" i="3"/>
  <c r="BD56" i="3"/>
  <c r="BH128" i="3"/>
  <c r="BE128" i="3"/>
  <c r="BF128" i="3"/>
  <c r="BG128" i="3"/>
  <c r="AM57" i="3"/>
  <c r="AO57" i="3"/>
  <c r="F10" i="3"/>
  <c r="L10" i="3"/>
  <c r="BB68" i="3"/>
  <c r="BC68" i="3"/>
  <c r="BA68" i="3"/>
  <c r="AO30" i="3"/>
  <c r="AQ30" i="3" s="1"/>
  <c r="BC3" i="3"/>
  <c r="AZ35" i="3"/>
  <c r="BD32" i="3"/>
  <c r="AM24" i="3"/>
  <c r="AQ24" i="3" s="1"/>
  <c r="BH30" i="3"/>
  <c r="AM28" i="3"/>
  <c r="AX27" i="3"/>
  <c r="BA44" i="3"/>
  <c r="BB44" i="3"/>
  <c r="BC44" i="3"/>
  <c r="BD45" i="3"/>
  <c r="BA45" i="3"/>
  <c r="BB45" i="3"/>
  <c r="BC45" i="3"/>
  <c r="BB46" i="3"/>
  <c r="BD47" i="3"/>
  <c r="BA47" i="3"/>
  <c r="BB47" i="3"/>
  <c r="BC47" i="3"/>
  <c r="BD48" i="3"/>
  <c r="BA48" i="3"/>
  <c r="BB48" i="3"/>
  <c r="BC48" i="3"/>
  <c r="BA57" i="3"/>
  <c r="BB57" i="3"/>
  <c r="BC57" i="3"/>
  <c r="BD57" i="3"/>
  <c r="BE139" i="3"/>
  <c r="BF139" i="3"/>
  <c r="BG139" i="3"/>
  <c r="BH139" i="3"/>
  <c r="AM58" i="3"/>
  <c r="AO58" i="3"/>
  <c r="BB69" i="3"/>
  <c r="BC69" i="3"/>
  <c r="BA69" i="3"/>
  <c r="T72" i="3"/>
  <c r="F13" i="3"/>
  <c r="BE86" i="3"/>
  <c r="BF86" i="3"/>
  <c r="BG86" i="3"/>
  <c r="AM75" i="3"/>
  <c r="AO75" i="3"/>
  <c r="O14" i="3"/>
  <c r="AQ33" i="3"/>
  <c r="AQ34" i="3"/>
  <c r="BC81" i="3"/>
  <c r="BD81" i="3"/>
  <c r="BA81" i="3"/>
  <c r="BB81" i="3"/>
  <c r="BC88" i="3"/>
  <c r="BG120" i="3"/>
  <c r="BH120" i="3"/>
  <c r="AM89" i="3"/>
  <c r="BE120" i="3"/>
  <c r="AO89" i="3"/>
  <c r="BF120" i="3"/>
  <c r="BD92" i="3"/>
  <c r="BA92" i="3"/>
  <c r="BB92" i="3"/>
  <c r="BC92" i="3"/>
  <c r="AO105" i="3"/>
  <c r="AM105" i="3"/>
  <c r="BB108" i="3"/>
  <c r="BC108" i="3"/>
  <c r="BD108" i="3"/>
  <c r="BA108" i="3"/>
  <c r="AO109" i="3"/>
  <c r="BH88" i="3"/>
  <c r="BE88" i="3"/>
  <c r="BF88" i="3"/>
  <c r="AM109" i="3"/>
  <c r="BG88" i="3"/>
  <c r="BB112" i="3"/>
  <c r="BC112" i="3"/>
  <c r="BA112" i="3"/>
  <c r="BE144" i="3"/>
  <c r="AO113" i="3"/>
  <c r="BF144" i="3"/>
  <c r="BG144" i="3"/>
  <c r="AM113" i="3"/>
  <c r="BC117" i="3"/>
  <c r="BD117" i="3"/>
  <c r="BA117" i="3"/>
  <c r="BB117" i="3"/>
  <c r="AM118" i="3"/>
  <c r="AO118" i="3"/>
  <c r="BC121" i="3"/>
  <c r="BD121" i="3"/>
  <c r="BA121" i="3"/>
  <c r="BB121" i="3"/>
  <c r="AM122" i="3"/>
  <c r="AO122" i="3"/>
  <c r="BE111" i="3"/>
  <c r="BC125" i="3"/>
  <c r="BD125" i="3"/>
  <c r="BA125" i="3"/>
  <c r="BB125" i="3"/>
  <c r="BD133" i="3"/>
  <c r="BA133" i="3"/>
  <c r="BB133" i="3"/>
  <c r="BC133" i="3"/>
  <c r="BG123" i="3"/>
  <c r="AM134" i="3"/>
  <c r="BH123" i="3"/>
  <c r="AO134" i="3"/>
  <c r="BE123" i="3"/>
  <c r="BF123" i="3"/>
  <c r="BB155" i="3"/>
  <c r="BC155" i="3"/>
  <c r="BD155" i="3"/>
  <c r="BA155" i="3"/>
  <c r="BB156" i="3"/>
  <c r="BC156" i="3"/>
  <c r="BH125" i="3"/>
  <c r="BD156" i="3"/>
  <c r="BA156" i="3"/>
  <c r="BB157" i="3"/>
  <c r="BH136" i="3"/>
  <c r="BC157" i="3"/>
  <c r="BD157" i="3"/>
  <c r="BA157" i="3"/>
  <c r="BB158" i="3"/>
  <c r="BC158" i="3"/>
  <c r="BD158" i="3"/>
  <c r="BA158" i="3"/>
  <c r="BH147" i="3"/>
  <c r="BC18" i="3"/>
  <c r="BG27" i="3"/>
  <c r="BG35" i="3"/>
  <c r="BB77" i="3"/>
  <c r="BG119" i="3"/>
  <c r="BE119" i="3"/>
  <c r="BF119" i="3"/>
  <c r="BH130" i="3"/>
  <c r="BE130" i="3"/>
  <c r="BF130" i="3"/>
  <c r="AM79" i="3"/>
  <c r="BG130" i="3"/>
  <c r="AO79" i="3"/>
  <c r="BD89" i="3"/>
  <c r="BA89" i="3"/>
  <c r="BB89" i="3"/>
  <c r="BC89" i="3"/>
  <c r="BH131" i="3"/>
  <c r="BE131" i="3"/>
  <c r="AM90" i="3"/>
  <c r="BF131" i="3"/>
  <c r="AO90" i="3"/>
  <c r="BG131" i="3"/>
  <c r="BA95" i="3"/>
  <c r="BB95" i="3"/>
  <c r="BC95" i="3"/>
  <c r="BB105" i="3"/>
  <c r="AO106" i="3"/>
  <c r="AM106" i="3"/>
  <c r="BB109" i="3"/>
  <c r="BC109" i="3"/>
  <c r="BD109" i="3"/>
  <c r="BA109" i="3"/>
  <c r="AO110" i="3"/>
  <c r="BE99" i="3"/>
  <c r="BF99" i="3"/>
  <c r="BG99" i="3"/>
  <c r="AM110" i="3"/>
  <c r="BH99" i="3"/>
  <c r="BB113" i="3"/>
  <c r="BC118" i="3"/>
  <c r="BD118" i="3"/>
  <c r="BA118" i="3"/>
  <c r="BB118" i="3"/>
  <c r="BG78" i="3"/>
  <c r="BH78" i="3"/>
  <c r="AM119" i="3"/>
  <c r="AO119" i="3"/>
  <c r="BF78" i="3"/>
  <c r="BC122" i="3"/>
  <c r="BD122" i="3"/>
  <c r="BA122" i="3"/>
  <c r="BB122" i="3"/>
  <c r="BH134" i="3"/>
  <c r="BE134" i="3"/>
  <c r="BF134" i="3"/>
  <c r="AM123" i="3"/>
  <c r="BG134" i="3"/>
  <c r="AO123" i="3"/>
  <c r="BD134" i="3"/>
  <c r="BA134" i="3"/>
  <c r="BB134" i="3"/>
  <c r="BC134" i="3"/>
  <c r="BE146" i="3"/>
  <c r="BF146" i="3"/>
  <c r="AM135" i="3"/>
  <c r="BG146" i="3"/>
  <c r="AO135" i="3"/>
  <c r="BH146" i="3"/>
  <c r="AM138" i="3"/>
  <c r="AO138" i="3"/>
  <c r="AM139" i="3"/>
  <c r="AO139" i="3"/>
  <c r="AM140" i="3"/>
  <c r="AO140" i="3"/>
  <c r="AM141" i="3"/>
  <c r="BG80" i="3"/>
  <c r="AO141" i="3"/>
  <c r="BH80" i="3"/>
  <c r="BE80" i="3"/>
  <c r="BF80" i="3"/>
  <c r="AM142" i="3"/>
  <c r="BH91" i="3"/>
  <c r="AO142" i="3"/>
  <c r="BE91" i="3"/>
  <c r="BF91" i="3"/>
  <c r="BG91" i="3"/>
  <c r="AM143" i="3"/>
  <c r="BE102" i="3"/>
  <c r="AO143" i="3"/>
  <c r="BF102" i="3"/>
  <c r="BG102" i="3"/>
  <c r="BH102" i="3"/>
  <c r="AM144" i="3"/>
  <c r="AO144" i="3"/>
  <c r="BE113" i="3"/>
  <c r="AM145" i="3"/>
  <c r="BG124" i="3"/>
  <c r="AO145" i="3"/>
  <c r="BH124" i="3"/>
  <c r="BE124" i="3"/>
  <c r="BF124" i="3"/>
  <c r="AM146" i="3"/>
  <c r="BH135" i="3"/>
  <c r="AO146" i="3"/>
  <c r="BE135" i="3"/>
  <c r="BF135" i="3"/>
  <c r="BG135" i="3"/>
  <c r="BF158" i="3"/>
  <c r="AM147" i="3"/>
  <c r="BG158" i="3"/>
  <c r="AO147" i="3"/>
  <c r="BH158" i="3"/>
  <c r="BE158" i="3"/>
  <c r="AO45" i="3"/>
  <c r="AO46" i="3"/>
  <c r="AO47" i="3"/>
  <c r="AO48" i="3"/>
  <c r="U66" i="3"/>
  <c r="U67" i="3"/>
  <c r="BD67" i="3" s="1"/>
  <c r="U68" i="3"/>
  <c r="BD68" i="3" s="1"/>
  <c r="U69" i="3"/>
  <c r="U70" i="3"/>
  <c r="BA77" i="3"/>
  <c r="T98" i="3"/>
  <c r="BH132" i="3"/>
  <c r="BC79" i="3"/>
  <c r="BD79" i="3"/>
  <c r="BA79" i="3"/>
  <c r="BB79" i="3"/>
  <c r="BE141" i="3"/>
  <c r="BF141" i="3"/>
  <c r="BG141" i="3"/>
  <c r="AM80" i="3"/>
  <c r="BH141" i="3"/>
  <c r="AO80" i="3"/>
  <c r="BB86" i="3"/>
  <c r="BD90" i="3"/>
  <c r="BA90" i="3"/>
  <c r="BB90" i="3"/>
  <c r="BC90" i="3"/>
  <c r="BE142" i="3"/>
  <c r="BF142" i="3"/>
  <c r="AM91" i="3"/>
  <c r="BG142" i="3"/>
  <c r="AO91" i="3"/>
  <c r="BB106" i="3"/>
  <c r="BC106" i="3"/>
  <c r="BA106" i="3"/>
  <c r="AO107" i="3"/>
  <c r="AM107" i="3"/>
  <c r="BB110" i="3"/>
  <c r="BC110" i="3"/>
  <c r="BD110" i="3"/>
  <c r="BA110" i="3"/>
  <c r="BG122" i="3"/>
  <c r="AO111" i="3"/>
  <c r="BH122" i="3"/>
  <c r="BE122" i="3"/>
  <c r="BF122" i="3"/>
  <c r="AM111" i="3"/>
  <c r="BB114" i="3"/>
  <c r="BC114" i="3"/>
  <c r="BA114" i="3"/>
  <c r="AM116" i="3"/>
  <c r="AO116" i="3"/>
  <c r="BC119" i="3"/>
  <c r="BD119" i="3"/>
  <c r="BA119" i="3"/>
  <c r="BB119" i="3"/>
  <c r="BH89" i="3"/>
  <c r="BE89" i="3"/>
  <c r="AM120" i="3"/>
  <c r="BF89" i="3"/>
  <c r="AO120" i="3"/>
  <c r="BG89" i="3"/>
  <c r="BC123" i="3"/>
  <c r="BD123" i="3"/>
  <c r="BA123" i="3"/>
  <c r="BB123" i="3"/>
  <c r="BE145" i="3"/>
  <c r="BF145" i="3"/>
  <c r="BG145" i="3"/>
  <c r="AM124" i="3"/>
  <c r="BH145" i="3"/>
  <c r="AO124" i="3"/>
  <c r="AM127" i="3"/>
  <c r="AO127" i="3"/>
  <c r="AM128" i="3"/>
  <c r="AO128" i="3"/>
  <c r="AM129" i="3"/>
  <c r="AO129" i="3"/>
  <c r="BG79" i="3"/>
  <c r="AM130" i="3"/>
  <c r="BH79" i="3"/>
  <c r="BF79" i="3"/>
  <c r="BH90" i="3"/>
  <c r="AM131" i="3"/>
  <c r="BE90" i="3"/>
  <c r="AO131" i="3"/>
  <c r="BF90" i="3"/>
  <c r="BG90" i="3"/>
  <c r="BE101" i="3"/>
  <c r="AM132" i="3"/>
  <c r="BF101" i="3"/>
  <c r="AO132" i="3"/>
  <c r="BG101" i="3"/>
  <c r="BH101" i="3"/>
  <c r="BD135" i="3"/>
  <c r="BA135" i="3"/>
  <c r="BB135" i="3"/>
  <c r="BC135" i="3"/>
  <c r="BH157" i="3"/>
  <c r="AO25" i="3"/>
  <c r="AQ25" i="3" s="1"/>
  <c r="D40" i="3"/>
  <c r="T78" i="3"/>
  <c r="BH119" i="3" s="1"/>
  <c r="BF105" i="3"/>
  <c r="BE105" i="3"/>
  <c r="BG116" i="3"/>
  <c r="BH116" i="3"/>
  <c r="BE116" i="3"/>
  <c r="BF116" i="3"/>
  <c r="BE127" i="3"/>
  <c r="BF127" i="3"/>
  <c r="BG127" i="3"/>
  <c r="BE138" i="3"/>
  <c r="BF138" i="3"/>
  <c r="BG138" i="3"/>
  <c r="BH138" i="3"/>
  <c r="BF149" i="3"/>
  <c r="BG149" i="3"/>
  <c r="BH149" i="3"/>
  <c r="BE149" i="3"/>
  <c r="BC80" i="3"/>
  <c r="BD80" i="3"/>
  <c r="BA80" i="3"/>
  <c r="BB80" i="3"/>
  <c r="BF152" i="3"/>
  <c r="BG152" i="3"/>
  <c r="BH152" i="3"/>
  <c r="AM81" i="3"/>
  <c r="BE152" i="3"/>
  <c r="AO81" i="3"/>
  <c r="BF109" i="3"/>
  <c r="BG109" i="3"/>
  <c r="AM88" i="3"/>
  <c r="BH109" i="3"/>
  <c r="AO88" i="3"/>
  <c r="BE109" i="3"/>
  <c r="BB91" i="3"/>
  <c r="BF153" i="3"/>
  <c r="BG153" i="3"/>
  <c r="AM92" i="3"/>
  <c r="BH153" i="3"/>
  <c r="AO92" i="3"/>
  <c r="BE153" i="3"/>
  <c r="BD99" i="3"/>
  <c r="BD100" i="3"/>
  <c r="BA101" i="3"/>
  <c r="BB101" i="3"/>
  <c r="BC101" i="3"/>
  <c r="BD101" i="3"/>
  <c r="BD103" i="3"/>
  <c r="BA107" i="3"/>
  <c r="AO108" i="3"/>
  <c r="BH77" i="3"/>
  <c r="AM108" i="3"/>
  <c r="BB111" i="3"/>
  <c r="BC111" i="3"/>
  <c r="BD111" i="3"/>
  <c r="BA111" i="3"/>
  <c r="BH133" i="3"/>
  <c r="BF133" i="3"/>
  <c r="BG133" i="3"/>
  <c r="BC116" i="3"/>
  <c r="BD116" i="3"/>
  <c r="BA116" i="3"/>
  <c r="BB116" i="3"/>
  <c r="AM117" i="3"/>
  <c r="AO117" i="3"/>
  <c r="BC120" i="3"/>
  <c r="BD120" i="3"/>
  <c r="BA120" i="3"/>
  <c r="BB120" i="3"/>
  <c r="BE100" i="3"/>
  <c r="BF100" i="3"/>
  <c r="AM121" i="3"/>
  <c r="BG100" i="3"/>
  <c r="AO121" i="3"/>
  <c r="BH100" i="3"/>
  <c r="BC124" i="3"/>
  <c r="BD124" i="3"/>
  <c r="BA124" i="3"/>
  <c r="BB124" i="3"/>
  <c r="BF156" i="3"/>
  <c r="BG156" i="3"/>
  <c r="BH156" i="3"/>
  <c r="AM125" i="3"/>
  <c r="BE156" i="3"/>
  <c r="AO125" i="3"/>
  <c r="BD132" i="3"/>
  <c r="BA132" i="3"/>
  <c r="BB132" i="3"/>
  <c r="BC132" i="3"/>
  <c r="AM133" i="3"/>
  <c r="AO133" i="3"/>
  <c r="BE112" i="3"/>
  <c r="BD136" i="3"/>
  <c r="BA136" i="3"/>
  <c r="BB136" i="3"/>
  <c r="BC136" i="3"/>
  <c r="BB149" i="3"/>
  <c r="BC149" i="3"/>
  <c r="BD149" i="3"/>
  <c r="BA149" i="3"/>
  <c r="BB150" i="3"/>
  <c r="BC150" i="3"/>
  <c r="BD150" i="3"/>
  <c r="BA150" i="3"/>
  <c r="BB151" i="3"/>
  <c r="BC151" i="3"/>
  <c r="BD151" i="3"/>
  <c r="BA151" i="3"/>
  <c r="BB152" i="3"/>
  <c r="BC152" i="3"/>
  <c r="BH81" i="3"/>
  <c r="BD152" i="3"/>
  <c r="BA152" i="3"/>
  <c r="BB153" i="3"/>
  <c r="BH92" i="3"/>
  <c r="BC153" i="3"/>
  <c r="BD153" i="3"/>
  <c r="BA153" i="3"/>
  <c r="BE110" i="3"/>
  <c r="BF121" i="3"/>
  <c r="BC127" i="3"/>
  <c r="BC128" i="3"/>
  <c r="BC129" i="3"/>
  <c r="BC130" i="3"/>
  <c r="BC131" i="3"/>
  <c r="BG132" i="3"/>
  <c r="BD138" i="3"/>
  <c r="BD139" i="3"/>
  <c r="BD141" i="3"/>
  <c r="BD142" i="3"/>
  <c r="BD143" i="3"/>
  <c r="BD144" i="3"/>
  <c r="BD145" i="3"/>
  <c r="BD146" i="3"/>
  <c r="BD147" i="3"/>
  <c r="AM149" i="3"/>
  <c r="AM150" i="3"/>
  <c r="AM151" i="3"/>
  <c r="AM152" i="3"/>
  <c r="AM153" i="3"/>
  <c r="AM154" i="3"/>
  <c r="BE154" i="3"/>
  <c r="AM155" i="3"/>
  <c r="AM156" i="3"/>
  <c r="AM157" i="3"/>
  <c r="AM158" i="3"/>
  <c r="BH110" i="3"/>
  <c r="BH112" i="3"/>
  <c r="BH113" i="3"/>
  <c r="U114" i="3"/>
  <c r="BE121" i="3"/>
  <c r="BB127" i="3"/>
  <c r="BB128" i="3"/>
  <c r="BB129" i="3"/>
  <c r="BB130" i="3"/>
  <c r="BB131" i="3"/>
  <c r="BF132" i="3"/>
  <c r="BC138" i="3"/>
  <c r="BC139" i="3"/>
  <c r="BC141" i="3"/>
  <c r="BC142" i="3"/>
  <c r="BC143" i="3"/>
  <c r="BG143" i="3"/>
  <c r="BC144" i="3"/>
  <c r="BC145" i="3"/>
  <c r="BC146" i="3"/>
  <c r="BC147" i="3"/>
  <c r="AO99" i="3"/>
  <c r="AO100" i="3"/>
  <c r="AO101" i="3"/>
  <c r="AO102" i="3"/>
  <c r="AO103" i="3"/>
  <c r="BG110" i="3"/>
  <c r="BG111" i="3"/>
  <c r="BG112" i="3"/>
  <c r="BG113" i="3"/>
  <c r="BG114" i="3"/>
  <c r="BA127" i="3"/>
  <c r="BA128" i="3"/>
  <c r="BA129" i="3"/>
  <c r="BA130" i="3"/>
  <c r="BA131" i="3"/>
  <c r="BE132" i="3"/>
  <c r="BB138" i="3"/>
  <c r="BB139" i="3"/>
  <c r="BB141" i="3"/>
  <c r="BB142" i="3"/>
  <c r="BB143" i="3"/>
  <c r="BF143" i="3"/>
  <c r="BB144" i="3"/>
  <c r="BB145" i="3"/>
  <c r="BB146" i="3"/>
  <c r="BB147" i="3"/>
  <c r="BG154" i="3"/>
  <c r="AM99" i="3"/>
  <c r="AM100" i="3"/>
  <c r="AM101" i="3"/>
  <c r="AM102" i="3"/>
  <c r="AM103" i="3"/>
  <c r="BF111" i="3"/>
  <c r="BF112" i="3"/>
  <c r="BF113" i="3"/>
  <c r="BF114" i="3"/>
  <c r="AQ18" i="6" l="1"/>
  <c r="Q11" i="6"/>
  <c r="AM65" i="6"/>
  <c r="BB64" i="6"/>
  <c r="N11" i="6"/>
  <c r="BA64" i="6"/>
  <c r="F20" i="6"/>
  <c r="BC94" i="6"/>
  <c r="BB94" i="6"/>
  <c r="BA94" i="6"/>
  <c r="AX18" i="6"/>
  <c r="BB5" i="6"/>
  <c r="AM41" i="6"/>
  <c r="AO41" i="6"/>
  <c r="BE72" i="6"/>
  <c r="BF72" i="6"/>
  <c r="BD41" i="6"/>
  <c r="BH72" i="6"/>
  <c r="BA41" i="6"/>
  <c r="BB41" i="6"/>
  <c r="AZ3" i="6"/>
  <c r="BH3" i="6" s="1"/>
  <c r="T53" i="2"/>
  <c r="BA20" i="3"/>
  <c r="T76" i="3"/>
  <c r="AM95" i="3"/>
  <c r="BA5" i="4"/>
  <c r="BC83" i="4"/>
  <c r="BA83" i="4"/>
  <c r="AZ15" i="6"/>
  <c r="BA11" i="6"/>
  <c r="U85" i="6"/>
  <c r="BE64" i="6" s="1"/>
  <c r="T85" i="6"/>
  <c r="BC85" i="6" s="1"/>
  <c r="J17" i="6"/>
  <c r="AP6" i="4"/>
  <c r="H10" i="4"/>
  <c r="AO7" i="4" s="1"/>
  <c r="AQ7" i="4" s="1"/>
  <c r="AH7" i="4" s="1"/>
  <c r="BD62" i="4"/>
  <c r="AQ6" i="4"/>
  <c r="AY8" i="4"/>
  <c r="AY9" i="4"/>
  <c r="BC62" i="4"/>
  <c r="H11" i="4"/>
  <c r="BA62" i="4"/>
  <c r="K7" i="3"/>
  <c r="T51" i="3"/>
  <c r="BC51" i="3" s="1"/>
  <c r="U51" i="3"/>
  <c r="BH62" i="3" s="1"/>
  <c r="L4" i="2"/>
  <c r="T41" i="2"/>
  <c r="L5" i="2" s="1"/>
  <c r="U41" i="2"/>
  <c r="P16" i="3"/>
  <c r="T87" i="3"/>
  <c r="Q17" i="3"/>
  <c r="BE98" i="3"/>
  <c r="I17" i="4"/>
  <c r="BF53" i="4"/>
  <c r="BG53" i="4"/>
  <c r="BH53" i="4"/>
  <c r="AO84" i="4"/>
  <c r="BC84" i="4"/>
  <c r="H17" i="4"/>
  <c r="BD84" i="4"/>
  <c r="AX17" i="1"/>
  <c r="AM75" i="6"/>
  <c r="BG86" i="6"/>
  <c r="O14" i="6"/>
  <c r="BF86" i="6"/>
  <c r="BE86" i="6"/>
  <c r="AO75" i="6"/>
  <c r="AQ12" i="6"/>
  <c r="AX11" i="4"/>
  <c r="AL4" i="4"/>
  <c r="AY3" i="4"/>
  <c r="BD40" i="4"/>
  <c r="BC40" i="4"/>
  <c r="BB40" i="4"/>
  <c r="BA40" i="4"/>
  <c r="J5" i="4"/>
  <c r="BH61" i="4"/>
  <c r="BF61" i="4"/>
  <c r="AM40" i="4"/>
  <c r="BE61" i="4"/>
  <c r="BG61" i="4"/>
  <c r="K5" i="4"/>
  <c r="AO40" i="4"/>
  <c r="AX17" i="3"/>
  <c r="BA3" i="3"/>
  <c r="U42" i="3"/>
  <c r="O5" i="3" s="1"/>
  <c r="AL4" i="3"/>
  <c r="T42" i="3"/>
  <c r="N5" i="3" s="1"/>
  <c r="BF141" i="4"/>
  <c r="AO78" i="4"/>
  <c r="AM78" i="4"/>
  <c r="V14" i="4"/>
  <c r="BB79" i="4"/>
  <c r="BF119" i="4"/>
  <c r="H14" i="4"/>
  <c r="BB73" i="4"/>
  <c r="BA76" i="4"/>
  <c r="BC76" i="4"/>
  <c r="BB76" i="4"/>
  <c r="P14" i="4"/>
  <c r="BG119" i="4"/>
  <c r="BH52" i="4"/>
  <c r="AM13" i="4"/>
  <c r="AQ13" i="4" s="1"/>
  <c r="AH13" i="4" s="1"/>
  <c r="BA73" i="4"/>
  <c r="AP15" i="4"/>
  <c r="BK15" i="4" s="1"/>
  <c r="AQ22" i="4"/>
  <c r="AH22" i="4" s="1"/>
  <c r="AQ21" i="4"/>
  <c r="BA12" i="4"/>
  <c r="BG141" i="4"/>
  <c r="Y14" i="4"/>
  <c r="AN32" i="4" s="1"/>
  <c r="BC73" i="4"/>
  <c r="AP28" i="4"/>
  <c r="AR28" i="4" s="1"/>
  <c r="AV27" i="4" s="1"/>
  <c r="AO80" i="4"/>
  <c r="T75" i="4"/>
  <c r="AQ12" i="4"/>
  <c r="AP9" i="4"/>
  <c r="BF73" i="4"/>
  <c r="M8" i="4"/>
  <c r="AP12" i="4"/>
  <c r="BK12" i="4" s="1"/>
  <c r="T61" i="1"/>
  <c r="F11" i="1" s="1"/>
  <c r="AO97" i="3"/>
  <c r="BD97" i="3"/>
  <c r="BA97" i="3"/>
  <c r="U73" i="3"/>
  <c r="U54" i="3"/>
  <c r="Q8" i="3" s="1"/>
  <c r="T40" i="6"/>
  <c r="U40" i="6"/>
  <c r="BG61" i="6" s="1"/>
  <c r="BB40" i="6"/>
  <c r="BC40" i="6"/>
  <c r="J5" i="6"/>
  <c r="AO40" i="6"/>
  <c r="BF61" i="6"/>
  <c r="BG50" i="4"/>
  <c r="AM39" i="4"/>
  <c r="AO39" i="4"/>
  <c r="BE50" i="4"/>
  <c r="AQ3" i="4"/>
  <c r="J7" i="6"/>
  <c r="U51" i="6"/>
  <c r="BH62" i="6" s="1"/>
  <c r="BB51" i="6"/>
  <c r="BA51" i="6"/>
  <c r="BC51" i="6"/>
  <c r="BD51" i="6"/>
  <c r="AP6" i="6"/>
  <c r="BJ6" i="6" s="1"/>
  <c r="AM51" i="6"/>
  <c r="T86" i="2"/>
  <c r="BG75" i="2"/>
  <c r="AM16" i="2"/>
  <c r="U39" i="2"/>
  <c r="AX8" i="2"/>
  <c r="BB39" i="2"/>
  <c r="U61" i="3"/>
  <c r="U73" i="1"/>
  <c r="AM53" i="3"/>
  <c r="BG84" i="3"/>
  <c r="BF84" i="3"/>
  <c r="BE84" i="3"/>
  <c r="BB53" i="3"/>
  <c r="BH84" i="3"/>
  <c r="BC53" i="3"/>
  <c r="BA53" i="3"/>
  <c r="BD53" i="3"/>
  <c r="U84" i="6"/>
  <c r="AO84" i="6" s="1"/>
  <c r="G19" i="3"/>
  <c r="T94" i="3"/>
  <c r="BA94" i="3" s="1"/>
  <c r="L11" i="6"/>
  <c r="BC63" i="6"/>
  <c r="BB63" i="6"/>
  <c r="BA63" i="6"/>
  <c r="BH74" i="6"/>
  <c r="BD63" i="6"/>
  <c r="L10" i="6"/>
  <c r="AL10" i="6" s="1"/>
  <c r="AP10" i="6" s="1"/>
  <c r="AG10" i="6" s="1"/>
  <c r="AO63" i="6"/>
  <c r="M11" i="6"/>
  <c r="AM63" i="6"/>
  <c r="AM10" i="2"/>
  <c r="AY11" i="2"/>
  <c r="U85" i="4"/>
  <c r="AM85" i="4" s="1"/>
  <c r="T85" i="4"/>
  <c r="BC85" i="4" s="1"/>
  <c r="BF64" i="4"/>
  <c r="BD85" i="4"/>
  <c r="BG64" i="4"/>
  <c r="K17" i="4"/>
  <c r="BE64" i="4"/>
  <c r="AO85" i="4"/>
  <c r="AZ15" i="4"/>
  <c r="BA11" i="4"/>
  <c r="AX12" i="1"/>
  <c r="U72" i="1"/>
  <c r="BE41" i="1" s="1"/>
  <c r="T72" i="1"/>
  <c r="F14" i="1" s="1"/>
  <c r="AX17" i="6"/>
  <c r="BH17" i="6" s="1"/>
  <c r="AQ15" i="6"/>
  <c r="U42" i="6"/>
  <c r="O5" i="6" s="1"/>
  <c r="T42" i="6"/>
  <c r="N5" i="6" s="1"/>
  <c r="AP15" i="6"/>
  <c r="BF83" i="6"/>
  <c r="BE83" i="6"/>
  <c r="BG83" i="6"/>
  <c r="AO42" i="6"/>
  <c r="AM42" i="6"/>
  <c r="AO53" i="4"/>
  <c r="BF84" i="4"/>
  <c r="BG84" i="4"/>
  <c r="AM53" i="4"/>
  <c r="BH84" i="4"/>
  <c r="BA53" i="4"/>
  <c r="BC53" i="4"/>
  <c r="N8" i="4"/>
  <c r="BD53" i="4"/>
  <c r="BE84" i="4"/>
  <c r="O8" i="4"/>
  <c r="U75" i="4"/>
  <c r="AM75" i="4" s="1"/>
  <c r="BC75" i="4"/>
  <c r="BA75" i="4"/>
  <c r="BH86" i="4"/>
  <c r="BF86" i="4"/>
  <c r="O14" i="4"/>
  <c r="BE86" i="4"/>
  <c r="BD75" i="4"/>
  <c r="BB75" i="4"/>
  <c r="N14" i="4"/>
  <c r="U54" i="6"/>
  <c r="AL7" i="6"/>
  <c r="AP7" i="6" s="1"/>
  <c r="AG7" i="6" s="1"/>
  <c r="BA3" i="2"/>
  <c r="F13" i="6"/>
  <c r="AO4" i="6" s="1"/>
  <c r="AQ4" i="6" s="1"/>
  <c r="BB72" i="6"/>
  <c r="BC72" i="6"/>
  <c r="BD72" i="6"/>
  <c r="AQ3" i="6"/>
  <c r="BA72" i="6"/>
  <c r="F14" i="6"/>
  <c r="BA3" i="4"/>
  <c r="BH3" i="4" s="1"/>
  <c r="AO42" i="4"/>
  <c r="AM42" i="4"/>
  <c r="AM5" i="4"/>
  <c r="BE83" i="4"/>
  <c r="BF83" i="4"/>
  <c r="BG83" i="4"/>
  <c r="BH83" i="4"/>
  <c r="BA42" i="4"/>
  <c r="BB42" i="4"/>
  <c r="BC42" i="4"/>
  <c r="BD42" i="4"/>
  <c r="T51" i="4"/>
  <c r="U51" i="4"/>
  <c r="AR6" i="4"/>
  <c r="AO10" i="4"/>
  <c r="AQ10" i="4" s="1"/>
  <c r="AY6" i="4"/>
  <c r="AY11" i="4"/>
  <c r="AN4" i="1"/>
  <c r="BG87" i="3"/>
  <c r="BE87" i="3"/>
  <c r="BH87" i="3"/>
  <c r="AM98" i="3"/>
  <c r="BF87" i="3"/>
  <c r="AO98" i="3"/>
  <c r="AQ15" i="3"/>
  <c r="T96" i="6"/>
  <c r="J20" i="6" s="1"/>
  <c r="AL20" i="6" s="1"/>
  <c r="BB11" i="6"/>
  <c r="AZ18" i="6"/>
  <c r="AO10" i="6"/>
  <c r="AL19" i="6"/>
  <c r="AP19" i="6" s="1"/>
  <c r="AG19" i="6" s="1"/>
  <c r="BD96" i="6"/>
  <c r="BB96" i="6"/>
  <c r="BB104" i="6" s="1"/>
  <c r="BC96" i="6"/>
  <c r="AQ9" i="6"/>
  <c r="AZ6" i="2"/>
  <c r="T52" i="2"/>
  <c r="U86" i="6"/>
  <c r="AO86" i="6" s="1"/>
  <c r="T86" i="6"/>
  <c r="L17" i="6" s="1"/>
  <c r="L16" i="6"/>
  <c r="BF75" i="6"/>
  <c r="BG75" i="6"/>
  <c r="BB86" i="6"/>
  <c r="BH75" i="6"/>
  <c r="BC86" i="6"/>
  <c r="AM86" i="6"/>
  <c r="BE75" i="6"/>
  <c r="BA15" i="6"/>
  <c r="BA14" i="6"/>
  <c r="AY5" i="4"/>
  <c r="AL10" i="4"/>
  <c r="AX9" i="4"/>
  <c r="AO4" i="4"/>
  <c r="T61" i="4"/>
  <c r="F11" i="4" s="1"/>
  <c r="U61" i="4"/>
  <c r="AM61" i="4" s="1"/>
  <c r="T39" i="6"/>
  <c r="H5" i="6" s="1"/>
  <c r="AO39" i="6"/>
  <c r="BE50" i="6"/>
  <c r="BD39" i="6"/>
  <c r="BF50" i="6"/>
  <c r="BA39" i="6"/>
  <c r="BG50" i="6"/>
  <c r="BB39" i="6"/>
  <c r="AM39" i="6"/>
  <c r="BA86" i="4"/>
  <c r="BF75" i="4"/>
  <c r="AM86" i="4"/>
  <c r="M17" i="4"/>
  <c r="BH75" i="4"/>
  <c r="BG75" i="4"/>
  <c r="BG82" i="4" s="1"/>
  <c r="BC86" i="4"/>
  <c r="L17" i="4"/>
  <c r="BD86" i="4"/>
  <c r="AX9" i="6"/>
  <c r="T61" i="6"/>
  <c r="BG40" i="6"/>
  <c r="G11" i="6"/>
  <c r="BH40" i="6"/>
  <c r="BE87" i="6"/>
  <c r="BF87" i="6"/>
  <c r="BG87" i="6"/>
  <c r="BH87" i="6"/>
  <c r="AM98" i="6"/>
  <c r="AO16" i="6"/>
  <c r="BD98" i="6"/>
  <c r="AO98" i="6"/>
  <c r="BF40" i="2"/>
  <c r="AO73" i="6"/>
  <c r="BE52" i="6"/>
  <c r="I14" i="6"/>
  <c r="AM73" i="6"/>
  <c r="BF52" i="6"/>
  <c r="U74" i="4"/>
  <c r="K14" i="4" s="1"/>
  <c r="T74" i="4"/>
  <c r="BA74" i="4" s="1"/>
  <c r="AL13" i="4"/>
  <c r="AP13" i="4" s="1"/>
  <c r="BK6" i="4"/>
  <c r="AX5" i="4"/>
  <c r="BH5" i="4" s="1"/>
  <c r="AP4" i="4"/>
  <c r="AG4" i="4" s="1"/>
  <c r="AX6" i="4"/>
  <c r="BJ6" i="4"/>
  <c r="AP3" i="4"/>
  <c r="AM50" i="4"/>
  <c r="BE39" i="4"/>
  <c r="BF39" i="4"/>
  <c r="BG39" i="4"/>
  <c r="AO50" i="4"/>
  <c r="U40" i="3"/>
  <c r="K5" i="3" s="1"/>
  <c r="AX11" i="3"/>
  <c r="T40" i="3"/>
  <c r="J5" i="3" s="1"/>
  <c r="AL4" i="6"/>
  <c r="AO19" i="6"/>
  <c r="BE94" i="6"/>
  <c r="BB3" i="6"/>
  <c r="AX20" i="6"/>
  <c r="AO43" i="6"/>
  <c r="BC43" i="6"/>
  <c r="AP9" i="6"/>
  <c r="AL13" i="6"/>
  <c r="AP13" i="6" s="1"/>
  <c r="AG13" i="6" s="1"/>
  <c r="BE63" i="6"/>
  <c r="BG63" i="6"/>
  <c r="AO74" i="6"/>
  <c r="AP12" i="6"/>
  <c r="BJ12" i="6" s="1"/>
  <c r="BD74" i="6"/>
  <c r="BH63" i="6"/>
  <c r="BA74" i="6"/>
  <c r="BB74" i="6"/>
  <c r="BF63" i="6"/>
  <c r="K14" i="6"/>
  <c r="BC74" i="6"/>
  <c r="AZ12" i="6"/>
  <c r="AZ11" i="6"/>
  <c r="T62" i="2"/>
  <c r="BC62" i="2" s="1"/>
  <c r="U62" i="2"/>
  <c r="I11" i="2" s="1"/>
  <c r="AY9" i="2"/>
  <c r="AY8" i="2"/>
  <c r="BB64" i="4"/>
  <c r="N11" i="4"/>
  <c r="BC64" i="4"/>
  <c r="BA64" i="4"/>
  <c r="AM19" i="6"/>
  <c r="BB97" i="6"/>
  <c r="BA18" i="6"/>
  <c r="AM97" i="6"/>
  <c r="BC97" i="6"/>
  <c r="BF76" i="6"/>
  <c r="M20" i="6"/>
  <c r="BD97" i="6"/>
  <c r="AQ7" i="6"/>
  <c r="AH7" i="6" s="1"/>
  <c r="G16" i="6"/>
  <c r="AX15" i="6" s="1"/>
  <c r="BG42" i="6"/>
  <c r="G17" i="6"/>
  <c r="AO83" i="6"/>
  <c r="AM83" i="6"/>
  <c r="BE42" i="6"/>
  <c r="BF42" i="6"/>
  <c r="AL16" i="6"/>
  <c r="AP16" i="6" s="1"/>
  <c r="AG16" i="6" s="1"/>
  <c r="T83" i="6"/>
  <c r="BD83" i="6" s="1"/>
  <c r="AP3" i="6"/>
  <c r="AO86" i="3"/>
  <c r="BC86" i="3"/>
  <c r="AM86" i="3"/>
  <c r="BK28" i="6"/>
  <c r="AH28" i="6"/>
  <c r="BJ28" i="6"/>
  <c r="BK22" i="6"/>
  <c r="BJ22" i="6"/>
  <c r="AR22" i="6"/>
  <c r="AH22" i="6"/>
  <c r="AH31" i="6"/>
  <c r="BK31" i="6"/>
  <c r="BJ31" i="6"/>
  <c r="BD140" i="6"/>
  <c r="BC140" i="6"/>
  <c r="BB140" i="6"/>
  <c r="BA140" i="6"/>
  <c r="J32" i="6"/>
  <c r="BH69" i="6"/>
  <c r="BA75" i="6"/>
  <c r="BD75" i="6"/>
  <c r="BC75" i="6"/>
  <c r="BB75" i="6"/>
  <c r="N14" i="6"/>
  <c r="BD106" i="6"/>
  <c r="BC106" i="6"/>
  <c r="BA106" i="6"/>
  <c r="BH55" i="6"/>
  <c r="BB106" i="6"/>
  <c r="BB115" i="6" s="1"/>
  <c r="H23" i="6"/>
  <c r="AO94" i="6"/>
  <c r="AM94" i="6"/>
  <c r="BH43" i="6"/>
  <c r="BG43" i="6"/>
  <c r="BF43" i="6"/>
  <c r="BE43" i="6"/>
  <c r="G20" i="6"/>
  <c r="AO146" i="6"/>
  <c r="AM146" i="6"/>
  <c r="BH135" i="6"/>
  <c r="BG135" i="6"/>
  <c r="BF135" i="6"/>
  <c r="BE135" i="6"/>
  <c r="W32" i="6"/>
  <c r="AM32" i="6" s="1"/>
  <c r="BD56" i="6"/>
  <c r="BC56" i="6"/>
  <c r="BB56" i="6"/>
  <c r="BA56" i="6"/>
  <c r="BD146" i="6"/>
  <c r="BD54" i="6"/>
  <c r="BC54" i="6"/>
  <c r="BB54" i="6"/>
  <c r="BA54" i="6"/>
  <c r="P8" i="6"/>
  <c r="AO20" i="6" s="1"/>
  <c r="BK30" i="6"/>
  <c r="AR30" i="6"/>
  <c r="BJ30" i="6"/>
  <c r="BD142" i="6"/>
  <c r="BC142" i="6"/>
  <c r="BH91" i="6"/>
  <c r="BA142" i="6"/>
  <c r="N32" i="6"/>
  <c r="BB142" i="6"/>
  <c r="BD138" i="6"/>
  <c r="BC138" i="6"/>
  <c r="BB138" i="6"/>
  <c r="BA138" i="6"/>
  <c r="BA148" i="6" s="1"/>
  <c r="BH47" i="6"/>
  <c r="F32" i="6"/>
  <c r="AL32" i="6" s="1"/>
  <c r="BF107" i="6"/>
  <c r="BE107" i="6"/>
  <c r="BG107" i="6"/>
  <c r="AO66" i="6"/>
  <c r="AM66" i="6"/>
  <c r="BH107" i="6"/>
  <c r="S11" i="6"/>
  <c r="AN23" i="6" s="1"/>
  <c r="BD70" i="6"/>
  <c r="BC70" i="6"/>
  <c r="BB70" i="6"/>
  <c r="BA70" i="6"/>
  <c r="Z11" i="6"/>
  <c r="BD159" i="6"/>
  <c r="AM132" i="6"/>
  <c r="AO132" i="6"/>
  <c r="BH101" i="6"/>
  <c r="BG101" i="6"/>
  <c r="BF101" i="6"/>
  <c r="BE101" i="6"/>
  <c r="Q29" i="6"/>
  <c r="AO119" i="6"/>
  <c r="AM119" i="6"/>
  <c r="BE78" i="6"/>
  <c r="BH78" i="6"/>
  <c r="BG78" i="6"/>
  <c r="BF78" i="6"/>
  <c r="M26" i="6"/>
  <c r="AM26" i="6" s="1"/>
  <c r="AQ26" i="6" s="1"/>
  <c r="AJ25" i="6" s="1"/>
  <c r="BB137" i="6"/>
  <c r="BH73" i="6"/>
  <c r="BG73" i="6"/>
  <c r="BF73" i="6"/>
  <c r="AO52" i="6"/>
  <c r="AM52" i="6"/>
  <c r="BE73" i="6"/>
  <c r="BE82" i="6" s="1"/>
  <c r="M8" i="6"/>
  <c r="AY9" i="6"/>
  <c r="AY8" i="6"/>
  <c r="BH8" i="6" s="1"/>
  <c r="AM10" i="6"/>
  <c r="BH148" i="6"/>
  <c r="BH20" i="6"/>
  <c r="BK25" i="6"/>
  <c r="AH25" i="6"/>
  <c r="BJ25" i="6"/>
  <c r="BF137" i="6"/>
  <c r="BG117" i="6"/>
  <c r="BG126" i="6" s="1"/>
  <c r="BF117" i="6"/>
  <c r="BE117" i="6"/>
  <c r="BH117" i="6"/>
  <c r="AO56" i="6"/>
  <c r="AM56" i="6"/>
  <c r="AM134" i="6"/>
  <c r="BH123" i="6"/>
  <c r="BG123" i="6"/>
  <c r="BF123" i="6"/>
  <c r="BE123" i="6"/>
  <c r="AO134" i="6"/>
  <c r="U29" i="6"/>
  <c r="AN26" i="6" s="1"/>
  <c r="AO96" i="6"/>
  <c r="AM96" i="6"/>
  <c r="BH65" i="6"/>
  <c r="BG65" i="6"/>
  <c r="K20" i="6"/>
  <c r="BF65" i="6"/>
  <c r="BE65" i="6"/>
  <c r="BD62" i="6"/>
  <c r="BC62" i="6"/>
  <c r="BB62" i="6"/>
  <c r="BA62" i="6"/>
  <c r="H11" i="6"/>
  <c r="BH86" i="6"/>
  <c r="BD94" i="6"/>
  <c r="AM130" i="6"/>
  <c r="AO130" i="6"/>
  <c r="BH79" i="6"/>
  <c r="BG79" i="6"/>
  <c r="BF79" i="6"/>
  <c r="BE79" i="6"/>
  <c r="M29" i="6"/>
  <c r="BD130" i="6"/>
  <c r="BA137" i="6"/>
  <c r="BA81" i="6"/>
  <c r="BD81" i="6"/>
  <c r="BC81" i="6"/>
  <c r="BB81" i="6"/>
  <c r="Z14" i="6"/>
  <c r="AO62" i="6"/>
  <c r="AM62" i="6"/>
  <c r="BH51" i="6"/>
  <c r="BG51" i="6"/>
  <c r="BF51" i="6"/>
  <c r="BE51" i="6"/>
  <c r="I11" i="6"/>
  <c r="BH35" i="6"/>
  <c r="BI34" i="6" s="1"/>
  <c r="BD68" i="6"/>
  <c r="BC68" i="6"/>
  <c r="BB68" i="6"/>
  <c r="BA68" i="6"/>
  <c r="V11" i="6"/>
  <c r="AO29" i="6" s="1"/>
  <c r="BE157" i="6"/>
  <c r="BE159" i="6" s="1"/>
  <c r="AM136" i="6"/>
  <c r="BH157" i="6"/>
  <c r="AO136" i="6"/>
  <c r="BG157" i="6"/>
  <c r="BG159" i="6" s="1"/>
  <c r="BF157" i="6"/>
  <c r="AA29" i="6"/>
  <c r="AN35" i="6" s="1"/>
  <c r="BA159" i="6"/>
  <c r="AM128" i="6"/>
  <c r="AO128" i="6"/>
  <c r="BH57" i="6"/>
  <c r="BG57" i="6"/>
  <c r="BF57" i="6"/>
  <c r="I29" i="6"/>
  <c r="BE57" i="6"/>
  <c r="BD144" i="6"/>
  <c r="BC144" i="6"/>
  <c r="BB144" i="6"/>
  <c r="BA144" i="6"/>
  <c r="R32" i="6"/>
  <c r="BA150" i="6"/>
  <c r="BD150" i="6"/>
  <c r="BC150" i="6"/>
  <c r="BC159" i="6" s="1"/>
  <c r="BB150" i="6"/>
  <c r="BB159" i="6" s="1"/>
  <c r="AD34" i="6" s="1"/>
  <c r="H35" i="6"/>
  <c r="BH59" i="6"/>
  <c r="BE115" i="6"/>
  <c r="BC137" i="6"/>
  <c r="BF159" i="6"/>
  <c r="BH115" i="6"/>
  <c r="BF126" i="6"/>
  <c r="BC126" i="6"/>
  <c r="BD58" i="6"/>
  <c r="BC58" i="6"/>
  <c r="BB58" i="6"/>
  <c r="BA58" i="6"/>
  <c r="X8" i="6"/>
  <c r="BH151" i="6"/>
  <c r="BH129" i="6"/>
  <c r="BH137" i="6" s="1"/>
  <c r="BG129" i="6"/>
  <c r="BF129" i="6"/>
  <c r="AO68" i="6"/>
  <c r="BE129" i="6"/>
  <c r="BE137" i="6" s="1"/>
  <c r="AM68" i="6"/>
  <c r="W11" i="6"/>
  <c r="AN29" i="6" s="1"/>
  <c r="AG28" i="6"/>
  <c r="AR28" i="6"/>
  <c r="AV27" i="6" s="1"/>
  <c r="AP31" i="6"/>
  <c r="BD73" i="6"/>
  <c r="BC73" i="6"/>
  <c r="BB73" i="6"/>
  <c r="BB82" i="6" s="1"/>
  <c r="BA73" i="6"/>
  <c r="H14" i="6"/>
  <c r="BH52" i="6"/>
  <c r="BD84" i="6"/>
  <c r="BC84" i="6"/>
  <c r="BB84" i="6"/>
  <c r="BA84" i="6"/>
  <c r="BH53" i="6"/>
  <c r="H17" i="6"/>
  <c r="BJ34" i="6"/>
  <c r="AH34" i="6"/>
  <c r="BK34" i="6"/>
  <c r="AM72" i="6"/>
  <c r="BH41" i="6"/>
  <c r="BF41" i="6"/>
  <c r="BE41" i="6"/>
  <c r="G14" i="6"/>
  <c r="BG41" i="6"/>
  <c r="AO72" i="6"/>
  <c r="BE126" i="6"/>
  <c r="BD52" i="6"/>
  <c r="BC52" i="6"/>
  <c r="BB52" i="6"/>
  <c r="BA52" i="6"/>
  <c r="L8" i="6"/>
  <c r="BK27" i="6"/>
  <c r="AR27" i="6"/>
  <c r="BJ27" i="6"/>
  <c r="BD134" i="6"/>
  <c r="BD50" i="6"/>
  <c r="BC50" i="6"/>
  <c r="BB50" i="6"/>
  <c r="BA50" i="6"/>
  <c r="F8" i="6"/>
  <c r="BF113" i="6"/>
  <c r="BF115" i="6" s="1"/>
  <c r="BH143" i="6"/>
  <c r="BG143" i="6"/>
  <c r="BF143" i="6"/>
  <c r="BH113" i="6"/>
  <c r="AO102" i="6"/>
  <c r="BE143" i="6"/>
  <c r="BG113" i="6"/>
  <c r="BG115" i="6" s="1"/>
  <c r="AM102" i="6"/>
  <c r="Y20" i="6"/>
  <c r="BH139" i="6"/>
  <c r="BG139" i="6"/>
  <c r="BF139" i="6"/>
  <c r="BF148" i="6" s="1"/>
  <c r="BE139" i="6"/>
  <c r="BE148" i="6" s="1"/>
  <c r="AO58" i="6"/>
  <c r="AM58" i="6"/>
  <c r="Y8" i="6"/>
  <c r="BH30" i="6"/>
  <c r="BI31" i="6" s="1"/>
  <c r="AP29" i="6"/>
  <c r="BA158" i="6"/>
  <c r="BD158" i="6"/>
  <c r="BC158" i="6"/>
  <c r="BB158" i="6"/>
  <c r="X35" i="6"/>
  <c r="BH85" i="6"/>
  <c r="BG85" i="6"/>
  <c r="BF85" i="6"/>
  <c r="BE85" i="6"/>
  <c r="AO64" i="6"/>
  <c r="AM64" i="6"/>
  <c r="O11" i="6"/>
  <c r="AN17" i="6" s="1"/>
  <c r="BH95" i="6"/>
  <c r="BH104" i="6" s="1"/>
  <c r="BG95" i="6"/>
  <c r="BG104" i="6" s="1"/>
  <c r="BF95" i="6"/>
  <c r="BF104" i="6" s="1"/>
  <c r="AO54" i="6"/>
  <c r="AM54" i="6"/>
  <c r="BE95" i="6"/>
  <c r="BE104" i="6" s="1"/>
  <c r="Q8" i="6"/>
  <c r="AN20" i="6" s="1"/>
  <c r="BB119" i="6"/>
  <c r="BB126" i="6" s="1"/>
  <c r="AD25" i="6" s="1"/>
  <c r="BA119" i="6"/>
  <c r="BA126" i="6" s="1"/>
  <c r="BD119" i="6"/>
  <c r="BD126" i="6" s="1"/>
  <c r="BC119" i="6"/>
  <c r="L26" i="6"/>
  <c r="AL26" i="6" s="1"/>
  <c r="AP26" i="6" s="1"/>
  <c r="BG137" i="6"/>
  <c r="BG148" i="6"/>
  <c r="BA111" i="6"/>
  <c r="BA115" i="6" s="1"/>
  <c r="BD111" i="6"/>
  <c r="BC111" i="6"/>
  <c r="BH122" i="6"/>
  <c r="BH126" i="6" s="1"/>
  <c r="BB111" i="6"/>
  <c r="BD128" i="6"/>
  <c r="BA109" i="6"/>
  <c r="BD109" i="6"/>
  <c r="BD115" i="6" s="1"/>
  <c r="AF22" i="6" s="1"/>
  <c r="BB109" i="6"/>
  <c r="BC109" i="6"/>
  <c r="BC115" i="6" s="1"/>
  <c r="BH88" i="6"/>
  <c r="N23" i="6"/>
  <c r="BA77" i="6"/>
  <c r="BD77" i="6"/>
  <c r="BC77" i="6"/>
  <c r="BB77" i="6"/>
  <c r="R14" i="6"/>
  <c r="AO23" i="6" s="1"/>
  <c r="AQ23" i="6" s="1"/>
  <c r="AJ22" i="6" s="1"/>
  <c r="BH159" i="6"/>
  <c r="D42" i="6"/>
  <c r="D43" i="6"/>
  <c r="AO50" i="6"/>
  <c r="AM50" i="6"/>
  <c r="BH39" i="6"/>
  <c r="BF39" i="6"/>
  <c r="BE39" i="6"/>
  <c r="BG39" i="6"/>
  <c r="G8" i="6"/>
  <c r="BD66" i="6"/>
  <c r="AP18" i="6"/>
  <c r="BJ18" i="6" s="1"/>
  <c r="AG28" i="4"/>
  <c r="BD87" i="4"/>
  <c r="BB87" i="4"/>
  <c r="BC87" i="4"/>
  <c r="BA87" i="4"/>
  <c r="P17" i="4"/>
  <c r="AO134" i="4"/>
  <c r="AM134" i="4"/>
  <c r="BH123" i="4"/>
  <c r="BG123" i="4"/>
  <c r="BF123" i="4"/>
  <c r="BE123" i="4"/>
  <c r="U29" i="4"/>
  <c r="AN26" i="4" s="1"/>
  <c r="AP26" i="4" s="1"/>
  <c r="BD132" i="4"/>
  <c r="BC132" i="4"/>
  <c r="BB132" i="4"/>
  <c r="BA132" i="4"/>
  <c r="P29" i="4"/>
  <c r="BB126" i="4"/>
  <c r="BE157" i="4"/>
  <c r="AO136" i="4"/>
  <c r="AM136" i="4"/>
  <c r="BF157" i="4"/>
  <c r="BH157" i="4"/>
  <c r="BG157" i="4"/>
  <c r="AA29" i="4"/>
  <c r="BC99" i="4"/>
  <c r="BD99" i="4"/>
  <c r="BB99" i="4"/>
  <c r="BA99" i="4"/>
  <c r="BC59" i="4"/>
  <c r="BD59" i="4"/>
  <c r="BB59" i="4"/>
  <c r="BA59" i="4"/>
  <c r="Z8" i="4"/>
  <c r="BD159" i="4"/>
  <c r="BH74" i="4"/>
  <c r="BG74" i="4"/>
  <c r="BE74" i="4"/>
  <c r="AO63" i="4"/>
  <c r="AM63" i="4"/>
  <c r="BF74" i="4"/>
  <c r="M11" i="4"/>
  <c r="BH129" i="4"/>
  <c r="BG129" i="4"/>
  <c r="BG137" i="4" s="1"/>
  <c r="BF129" i="4"/>
  <c r="BE129" i="4"/>
  <c r="BE137" i="4" s="1"/>
  <c r="AO68" i="4"/>
  <c r="AM68" i="4"/>
  <c r="W11" i="4"/>
  <c r="AN29" i="4" s="1"/>
  <c r="BE108" i="4"/>
  <c r="BF108" i="4"/>
  <c r="BH108" i="4"/>
  <c r="BG108" i="4"/>
  <c r="AM77" i="4"/>
  <c r="AO77" i="4"/>
  <c r="S14" i="4"/>
  <c r="BK30" i="4"/>
  <c r="AR30" i="4"/>
  <c r="BJ30" i="4"/>
  <c r="BG104" i="4"/>
  <c r="BK22" i="4"/>
  <c r="AR22" i="4"/>
  <c r="AO116" i="4"/>
  <c r="AM116" i="4"/>
  <c r="BH45" i="4"/>
  <c r="G26" i="4"/>
  <c r="BG45" i="4"/>
  <c r="BF45" i="4"/>
  <c r="BE45" i="4"/>
  <c r="BC97" i="4"/>
  <c r="BD97" i="4"/>
  <c r="BB97" i="4"/>
  <c r="BB104" i="4" s="1"/>
  <c r="BA97" i="4"/>
  <c r="BF63" i="4"/>
  <c r="BE63" i="4"/>
  <c r="BA47" i="4"/>
  <c r="BD47" i="4"/>
  <c r="BC47" i="4"/>
  <c r="BB47" i="4"/>
  <c r="X5" i="4"/>
  <c r="AO32" i="4" s="1"/>
  <c r="AQ32" i="4" s="1"/>
  <c r="AJ31" i="4" s="1"/>
  <c r="BD116" i="4"/>
  <c r="BD126" i="4" s="1"/>
  <c r="BD58" i="4"/>
  <c r="BC58" i="4"/>
  <c r="BB58" i="4"/>
  <c r="BA58" i="4"/>
  <c r="X8" i="4"/>
  <c r="BE104" i="4"/>
  <c r="BK27" i="4"/>
  <c r="AR27" i="4"/>
  <c r="BJ27" i="4"/>
  <c r="BK33" i="4"/>
  <c r="AR33" i="4"/>
  <c r="BJ33" i="4"/>
  <c r="BB15" i="4"/>
  <c r="BH15" i="4" s="1"/>
  <c r="AL16" i="4"/>
  <c r="AP16" i="4" s="1"/>
  <c r="AG16" i="4" s="1"/>
  <c r="AR31" i="4"/>
  <c r="AV30" i="4" s="1"/>
  <c r="AG31" i="4"/>
  <c r="BK21" i="4"/>
  <c r="AR21" i="4"/>
  <c r="BJ21" i="4"/>
  <c r="BD130" i="4"/>
  <c r="BC130" i="4"/>
  <c r="BB130" i="4"/>
  <c r="BB137" i="4" s="1"/>
  <c r="AD28" i="4" s="1"/>
  <c r="BA130" i="4"/>
  <c r="BA137" i="4" s="1"/>
  <c r="L29" i="4"/>
  <c r="BH79" i="4"/>
  <c r="AG34" i="4"/>
  <c r="BH146" i="4"/>
  <c r="BG146" i="4"/>
  <c r="BF146" i="4"/>
  <c r="BE146" i="4"/>
  <c r="BE148" i="4" s="1"/>
  <c r="AO135" i="4"/>
  <c r="AM135" i="4"/>
  <c r="Y29" i="4"/>
  <c r="BH154" i="4"/>
  <c r="BG154" i="4"/>
  <c r="BG159" i="4" s="1"/>
  <c r="BF154" i="4"/>
  <c r="BE154" i="4"/>
  <c r="BF114" i="4"/>
  <c r="AO103" i="4"/>
  <c r="AM103" i="4"/>
  <c r="BG114" i="4"/>
  <c r="BD103" i="4"/>
  <c r="BH114" i="4"/>
  <c r="AO83" i="4"/>
  <c r="AM83" i="4"/>
  <c r="BE42" i="4"/>
  <c r="BH42" i="4"/>
  <c r="G17" i="4"/>
  <c r="BG42" i="4"/>
  <c r="BF42" i="4"/>
  <c r="BD56" i="4"/>
  <c r="BC56" i="4"/>
  <c r="BB56" i="4"/>
  <c r="BA56" i="4"/>
  <c r="AQ16" i="4"/>
  <c r="AO34" i="4"/>
  <c r="AQ34" i="4" s="1"/>
  <c r="AQ28" i="4"/>
  <c r="BE82" i="4"/>
  <c r="BH23" i="4"/>
  <c r="BD81" i="4"/>
  <c r="BC81" i="4"/>
  <c r="BA81" i="4"/>
  <c r="BB81" i="4"/>
  <c r="Z14" i="4"/>
  <c r="AN10" i="4"/>
  <c r="AP10" i="4" s="1"/>
  <c r="AG10" i="4" s="1"/>
  <c r="BD140" i="4"/>
  <c r="BA140" i="4"/>
  <c r="BH69" i="4"/>
  <c r="J32" i="4"/>
  <c r="BC140" i="4"/>
  <c r="BB140" i="4"/>
  <c r="BF85" i="4"/>
  <c r="BE85" i="4"/>
  <c r="AO64" i="4"/>
  <c r="BH85" i="4"/>
  <c r="BG85" i="4"/>
  <c r="O11" i="4"/>
  <c r="AM64" i="4"/>
  <c r="AO128" i="4"/>
  <c r="AM128" i="4"/>
  <c r="BH57" i="4"/>
  <c r="BG57" i="4"/>
  <c r="BF57" i="4"/>
  <c r="I29" i="4"/>
  <c r="BE57" i="4"/>
  <c r="BE112" i="4"/>
  <c r="AO133" i="4"/>
  <c r="S29" i="4"/>
  <c r="AM133" i="4"/>
  <c r="BD144" i="4"/>
  <c r="BA144" i="4"/>
  <c r="R32" i="4"/>
  <c r="BC144" i="4"/>
  <c r="BB144" i="4"/>
  <c r="BD128" i="4"/>
  <c r="BD137" i="4" s="1"/>
  <c r="BH101" i="4"/>
  <c r="BE151" i="4"/>
  <c r="BF151" i="4"/>
  <c r="BF159" i="4" s="1"/>
  <c r="AO70" i="4"/>
  <c r="BH151" i="4"/>
  <c r="BG151" i="4"/>
  <c r="AA11" i="4"/>
  <c r="AM70" i="4"/>
  <c r="BB115" i="4"/>
  <c r="AD22" i="4" s="1"/>
  <c r="BD54" i="4"/>
  <c r="BC54" i="4"/>
  <c r="BB54" i="4"/>
  <c r="BA54" i="4"/>
  <c r="P8" i="4"/>
  <c r="AO87" i="4"/>
  <c r="AM87" i="4"/>
  <c r="BG98" i="4"/>
  <c r="BH98" i="4"/>
  <c r="BF98" i="4"/>
  <c r="Q17" i="4"/>
  <c r="BE98" i="4"/>
  <c r="BF35" i="4"/>
  <c r="BG27" i="4"/>
  <c r="BH27" i="4" s="1"/>
  <c r="BI28" i="4" s="1"/>
  <c r="BH35" i="4"/>
  <c r="BI34" i="4" s="1"/>
  <c r="BF104" i="4"/>
  <c r="BK31" i="4"/>
  <c r="AH31" i="4"/>
  <c r="BJ31" i="4"/>
  <c r="BH110" i="4"/>
  <c r="BC12" i="4"/>
  <c r="BH142" i="4"/>
  <c r="BG142" i="4"/>
  <c r="BF142" i="4"/>
  <c r="BE142" i="4"/>
  <c r="AO91" i="4"/>
  <c r="AM91" i="4"/>
  <c r="Y17" i="4"/>
  <c r="BA39" i="4"/>
  <c r="BD39" i="4"/>
  <c r="BC39" i="4"/>
  <c r="BB39" i="4"/>
  <c r="H5" i="4"/>
  <c r="BI31" i="4"/>
  <c r="BB107" i="4"/>
  <c r="BD107" i="4"/>
  <c r="BD115" i="4" s="1"/>
  <c r="BC107" i="4"/>
  <c r="BA107" i="4"/>
  <c r="BA115" i="4" s="1"/>
  <c r="J23" i="4"/>
  <c r="AL23" i="4" s="1"/>
  <c r="BA78" i="4"/>
  <c r="BD78" i="4"/>
  <c r="BC78" i="4"/>
  <c r="BB78" i="4"/>
  <c r="AZ12" i="4"/>
  <c r="AZ11" i="4"/>
  <c r="AO131" i="4"/>
  <c r="AM131" i="4"/>
  <c r="BH90" i="4"/>
  <c r="BF90" i="4"/>
  <c r="BG90" i="4"/>
  <c r="BE90" i="4"/>
  <c r="O29" i="4"/>
  <c r="BD134" i="4"/>
  <c r="BC137" i="4"/>
  <c r="BH107" i="4"/>
  <c r="BG107" i="4"/>
  <c r="BF107" i="4"/>
  <c r="BE107" i="4"/>
  <c r="BE115" i="4" s="1"/>
  <c r="AO66" i="4"/>
  <c r="S11" i="4"/>
  <c r="AM66" i="4"/>
  <c r="BA159" i="4"/>
  <c r="BC115" i="4"/>
  <c r="BD52" i="4"/>
  <c r="BC52" i="4"/>
  <c r="BB52" i="4"/>
  <c r="BA52" i="4"/>
  <c r="L8" i="4"/>
  <c r="BD136" i="4"/>
  <c r="BC136" i="4"/>
  <c r="BB136" i="4"/>
  <c r="BA136" i="4"/>
  <c r="Z29" i="4"/>
  <c r="BD83" i="4"/>
  <c r="AM4" i="4"/>
  <c r="AQ4" i="4" s="1"/>
  <c r="AN7" i="4"/>
  <c r="AP7" i="4" s="1"/>
  <c r="BI25" i="4"/>
  <c r="BF137" i="4"/>
  <c r="AZ17" i="4"/>
  <c r="BH17" i="4" s="1"/>
  <c r="BA9" i="4"/>
  <c r="BH9" i="4" s="1"/>
  <c r="BD64" i="4"/>
  <c r="BD91" i="4"/>
  <c r="BG126" i="4"/>
  <c r="AE25" i="4" s="1"/>
  <c r="BD135" i="4"/>
  <c r="BD131" i="4"/>
  <c r="BD138" i="4"/>
  <c r="BD148" i="4" s="1"/>
  <c r="BA138" i="4"/>
  <c r="BA148" i="4" s="1"/>
  <c r="BC138" i="4"/>
  <c r="BC148" i="4" s="1"/>
  <c r="BB138" i="4"/>
  <c r="BH47" i="4"/>
  <c r="F32" i="4"/>
  <c r="BB159" i="4"/>
  <c r="BD50" i="4"/>
  <c r="BC50" i="4"/>
  <c r="BB50" i="4"/>
  <c r="BA50" i="4"/>
  <c r="F8" i="4"/>
  <c r="BA80" i="4"/>
  <c r="BC80" i="4"/>
  <c r="BB80" i="4"/>
  <c r="X14" i="4"/>
  <c r="BD80" i="4"/>
  <c r="BH141" i="4"/>
  <c r="BH148" i="4" s="1"/>
  <c r="BH115" i="4"/>
  <c r="BH150" i="4"/>
  <c r="BH159" i="4" s="1"/>
  <c r="BI22" i="4"/>
  <c r="BH95" i="4"/>
  <c r="AX8" i="4"/>
  <c r="BH8" i="4" s="1"/>
  <c r="BA43" i="4"/>
  <c r="BD43" i="4"/>
  <c r="BC43" i="4"/>
  <c r="BB43" i="4"/>
  <c r="P5" i="4"/>
  <c r="BH94" i="4"/>
  <c r="BH66" i="4"/>
  <c r="AQ9" i="4"/>
  <c r="AO118" i="4"/>
  <c r="AM118" i="4"/>
  <c r="BH67" i="4"/>
  <c r="BG67" i="4"/>
  <c r="BF67" i="4"/>
  <c r="BE67" i="4"/>
  <c r="K26" i="4"/>
  <c r="BD68" i="4"/>
  <c r="BA68" i="4"/>
  <c r="V11" i="4"/>
  <c r="AO29" i="4" s="1"/>
  <c r="BC68" i="4"/>
  <c r="BB68" i="4"/>
  <c r="BK25" i="4"/>
  <c r="AH25" i="4"/>
  <c r="BJ25" i="4"/>
  <c r="BC95" i="4"/>
  <c r="BC104" i="4" s="1"/>
  <c r="BD95" i="4"/>
  <c r="BD104" i="4" s="1"/>
  <c r="BB95" i="4"/>
  <c r="BA95" i="4"/>
  <c r="BA104" i="4" s="1"/>
  <c r="D42" i="4"/>
  <c r="D43" i="4"/>
  <c r="AO122" i="4"/>
  <c r="AM122" i="4"/>
  <c r="BE111" i="4"/>
  <c r="S26" i="4"/>
  <c r="BD77" i="4"/>
  <c r="BC77" i="4"/>
  <c r="BA77" i="4"/>
  <c r="R14" i="4"/>
  <c r="AO23" i="4" s="1"/>
  <c r="AQ23" i="4" s="1"/>
  <c r="AJ22" i="4" s="1"/>
  <c r="BB77" i="4"/>
  <c r="BD133" i="4"/>
  <c r="AO62" i="4"/>
  <c r="BH51" i="4"/>
  <c r="BG51" i="4"/>
  <c r="BG60" i="4" s="1"/>
  <c r="BF51" i="4"/>
  <c r="BF60" i="4" s="1"/>
  <c r="BE51" i="4"/>
  <c r="I11" i="4"/>
  <c r="AM62" i="4"/>
  <c r="BC159" i="4"/>
  <c r="BF118" i="4"/>
  <c r="BE118" i="4"/>
  <c r="BE126" i="4" s="1"/>
  <c r="AC25" i="4" s="1"/>
  <c r="BG118" i="4"/>
  <c r="BH118" i="4"/>
  <c r="BH126" i="4" s="1"/>
  <c r="AO67" i="4"/>
  <c r="AM67" i="4"/>
  <c r="BH39" i="4"/>
  <c r="BE159" i="4"/>
  <c r="BH137" i="4"/>
  <c r="AP33" i="4"/>
  <c r="AX32" i="4"/>
  <c r="BH32" i="4" s="1"/>
  <c r="BF148" i="4"/>
  <c r="AN22" i="4"/>
  <c r="AP22" i="4" s="1"/>
  <c r="BB65" i="2"/>
  <c r="AO54" i="2"/>
  <c r="AO57" i="2"/>
  <c r="AX17" i="2"/>
  <c r="BH96" i="2"/>
  <c r="AM54" i="2"/>
  <c r="AM57" i="2"/>
  <c r="AP34" i="2"/>
  <c r="BG138" i="2"/>
  <c r="BE95" i="2"/>
  <c r="BG128" i="2"/>
  <c r="AZ15" i="2"/>
  <c r="BF128" i="2"/>
  <c r="AP12" i="2"/>
  <c r="U52" i="2"/>
  <c r="M8" i="2" s="1"/>
  <c r="BE128" i="2"/>
  <c r="U42" i="2"/>
  <c r="O5" i="2" s="1"/>
  <c r="AZ5" i="2"/>
  <c r="BH5" i="2" s="1"/>
  <c r="BA91" i="3"/>
  <c r="AM77" i="3"/>
  <c r="BC56" i="3"/>
  <c r="BF117" i="3"/>
  <c r="AZ6" i="3"/>
  <c r="BD91" i="3"/>
  <c r="BE108" i="3"/>
  <c r="BB56" i="3"/>
  <c r="AN34" i="3"/>
  <c r="BE117" i="3"/>
  <c r="AO32" i="3"/>
  <c r="AQ32" i="3" s="1"/>
  <c r="AJ31" i="3" s="1"/>
  <c r="BH142" i="3"/>
  <c r="BH117" i="3"/>
  <c r="BG117" i="3"/>
  <c r="AO16" i="3"/>
  <c r="U52" i="3"/>
  <c r="M8" i="3" s="1"/>
  <c r="F7" i="3"/>
  <c r="BD77" i="3"/>
  <c r="BB42" i="3"/>
  <c r="AN31" i="3"/>
  <c r="AP31" i="3" s="1"/>
  <c r="BB3" i="3"/>
  <c r="BA42" i="3"/>
  <c r="AO40" i="3"/>
  <c r="U39" i="3"/>
  <c r="I5" i="3" s="1"/>
  <c r="T50" i="3"/>
  <c r="BC91" i="3"/>
  <c r="AM40" i="3"/>
  <c r="AN28" i="3"/>
  <c r="AP28" i="3" s="1"/>
  <c r="AO31" i="3"/>
  <c r="AQ31" i="3" s="1"/>
  <c r="AQ30" i="1"/>
  <c r="BG140" i="1"/>
  <c r="BF107" i="1"/>
  <c r="BH150" i="1"/>
  <c r="BG116" i="1"/>
  <c r="AX32" i="1"/>
  <c r="AM13" i="1"/>
  <c r="BE107" i="1"/>
  <c r="AO66" i="1"/>
  <c r="BF140" i="1"/>
  <c r="AO34" i="1"/>
  <c r="BH140" i="1"/>
  <c r="AM69" i="1"/>
  <c r="BE140" i="1"/>
  <c r="BH23" i="1"/>
  <c r="BI22" i="1" s="1"/>
  <c r="U42" i="1"/>
  <c r="BH116" i="1"/>
  <c r="BA59" i="1"/>
  <c r="AO45" i="1"/>
  <c r="T41" i="1"/>
  <c r="L5" i="1" s="1"/>
  <c r="AM66" i="1"/>
  <c r="BD69" i="1"/>
  <c r="BC9" i="1"/>
  <c r="AM45" i="1"/>
  <c r="U61" i="1"/>
  <c r="BG40" i="1" s="1"/>
  <c r="AO22" i="1"/>
  <c r="AQ22" i="1" s="1"/>
  <c r="BC69" i="1"/>
  <c r="T83" i="1"/>
  <c r="BH42" i="1" s="1"/>
  <c r="AY8" i="1"/>
  <c r="AO62" i="2"/>
  <c r="BH51" i="2"/>
  <c r="AM62" i="2"/>
  <c r="BD62" i="2"/>
  <c r="BF51" i="2"/>
  <c r="AO87" i="3"/>
  <c r="BF98" i="3"/>
  <c r="BG98" i="3"/>
  <c r="AM87" i="3"/>
  <c r="BC61" i="1"/>
  <c r="AP9" i="1"/>
  <c r="BB61" i="1"/>
  <c r="BA61" i="1"/>
  <c r="AQ3" i="2"/>
  <c r="BC61" i="2"/>
  <c r="BH94" i="3"/>
  <c r="AO43" i="3"/>
  <c r="AM43" i="3"/>
  <c r="BF94" i="3"/>
  <c r="BG94" i="3"/>
  <c r="BE94" i="3"/>
  <c r="AL19" i="3"/>
  <c r="T42" i="2"/>
  <c r="BH83" i="2" s="1"/>
  <c r="BB12" i="3"/>
  <c r="U76" i="3"/>
  <c r="BD76" i="3" s="1"/>
  <c r="AY12" i="1"/>
  <c r="AZ8" i="1"/>
  <c r="T73" i="1"/>
  <c r="AO13" i="3"/>
  <c r="T52" i="3"/>
  <c r="AQ6" i="3"/>
  <c r="U85" i="2"/>
  <c r="BE64" i="2" s="1"/>
  <c r="BA11" i="2"/>
  <c r="AQ18" i="3"/>
  <c r="AX14" i="1"/>
  <c r="U41" i="1"/>
  <c r="BA86" i="3"/>
  <c r="BH75" i="3"/>
  <c r="BD86" i="3"/>
  <c r="BA6" i="1"/>
  <c r="T53" i="1"/>
  <c r="N8" i="1" s="1"/>
  <c r="AO53" i="1"/>
  <c r="BG84" i="1"/>
  <c r="AM53" i="1"/>
  <c r="BF84" i="1"/>
  <c r="BE84" i="1"/>
  <c r="AP15" i="1"/>
  <c r="T72" i="2"/>
  <c r="BD72" i="2" s="1"/>
  <c r="AM72" i="2"/>
  <c r="AZ5" i="1"/>
  <c r="BF43" i="3"/>
  <c r="AO94" i="3"/>
  <c r="AP3" i="3"/>
  <c r="BB83" i="3"/>
  <c r="BC83" i="3"/>
  <c r="BA83" i="3"/>
  <c r="BD83" i="3"/>
  <c r="AX6" i="3"/>
  <c r="AM50" i="3"/>
  <c r="BE39" i="3"/>
  <c r="BH39" i="3"/>
  <c r="BG39" i="3"/>
  <c r="AO50" i="3"/>
  <c r="BF39" i="3"/>
  <c r="U85" i="1"/>
  <c r="BF64" i="1" s="1"/>
  <c r="BG62" i="3"/>
  <c r="AO51" i="3"/>
  <c r="BE39" i="1"/>
  <c r="BF39" i="1"/>
  <c r="AO50" i="1"/>
  <c r="AM50" i="1"/>
  <c r="BG39" i="1"/>
  <c r="BH39" i="1"/>
  <c r="AX5" i="1"/>
  <c r="BA50" i="1"/>
  <c r="BC50" i="1"/>
  <c r="AO4" i="1"/>
  <c r="AQ3" i="3"/>
  <c r="BG41" i="3"/>
  <c r="BF41" i="3"/>
  <c r="BE41" i="3"/>
  <c r="AO72" i="3"/>
  <c r="G14" i="3"/>
  <c r="T74" i="2"/>
  <c r="BB74" i="2" s="1"/>
  <c r="U74" i="2"/>
  <c r="AO74" i="2" s="1"/>
  <c r="BC74" i="2"/>
  <c r="BA15" i="1"/>
  <c r="T86" i="1"/>
  <c r="BC86" i="1" s="1"/>
  <c r="BA14" i="1"/>
  <c r="U86" i="1"/>
  <c r="M17" i="1" s="1"/>
  <c r="BE51" i="1"/>
  <c r="T62" i="1"/>
  <c r="BH51" i="1" s="1"/>
  <c r="AP6" i="1"/>
  <c r="BF51" i="1"/>
  <c r="AN13" i="2"/>
  <c r="BG50" i="3"/>
  <c r="BE61" i="3"/>
  <c r="BH61" i="3"/>
  <c r="BG61" i="3"/>
  <c r="BD40" i="3"/>
  <c r="BF61" i="3"/>
  <c r="U64" i="2"/>
  <c r="O11" i="2" s="1"/>
  <c r="N10" i="2"/>
  <c r="T64" i="2"/>
  <c r="AO29" i="3"/>
  <c r="BG100" i="2"/>
  <c r="Q26" i="2"/>
  <c r="AA8" i="2"/>
  <c r="BF150" i="2"/>
  <c r="BG150" i="2"/>
  <c r="BE150" i="2"/>
  <c r="BE159" i="2" s="1"/>
  <c r="BA140" i="3"/>
  <c r="J32" i="3"/>
  <c r="BH69" i="3"/>
  <c r="AX5" i="3"/>
  <c r="AN16" i="3"/>
  <c r="AM19" i="3"/>
  <c r="Y5" i="2"/>
  <c r="AN32" i="2" s="1"/>
  <c r="BH138" i="2"/>
  <c r="AO47" i="2"/>
  <c r="BE77" i="2"/>
  <c r="BG77" i="2"/>
  <c r="M23" i="2"/>
  <c r="O23" i="2"/>
  <c r="AO109" i="2"/>
  <c r="BH88" i="2"/>
  <c r="BE88" i="2"/>
  <c r="M29" i="3"/>
  <c r="BD130" i="3"/>
  <c r="M32" i="2"/>
  <c r="BG80" i="2"/>
  <c r="BE80" i="2"/>
  <c r="BH103" i="3"/>
  <c r="AM112" i="3"/>
  <c r="BB103" i="3"/>
  <c r="BG157" i="3"/>
  <c r="BB96" i="3"/>
  <c r="BB76" i="3"/>
  <c r="BD112" i="3"/>
  <c r="BD46" i="3"/>
  <c r="BD44" i="3"/>
  <c r="BH108" i="3"/>
  <c r="AO42" i="3"/>
  <c r="AL7" i="3"/>
  <c r="AM51" i="3"/>
  <c r="S20" i="3"/>
  <c r="BC104" i="1"/>
  <c r="BD46" i="1"/>
  <c r="BE127" i="1"/>
  <c r="BC109" i="2"/>
  <c r="BH100" i="2"/>
  <c r="BE146" i="2"/>
  <c r="BE138" i="2"/>
  <c r="R26" i="2"/>
  <c r="BC122" i="2"/>
  <c r="BD122" i="2"/>
  <c r="BA122" i="2"/>
  <c r="AM50" i="2"/>
  <c r="AO50" i="2"/>
  <c r="BF39" i="2"/>
  <c r="BG68" i="3"/>
  <c r="BF68" i="3"/>
  <c r="BE68" i="3"/>
  <c r="BH68" i="3"/>
  <c r="K29" i="3"/>
  <c r="BD129" i="3"/>
  <c r="BH143" i="3"/>
  <c r="AQ28" i="3"/>
  <c r="BG108" i="3"/>
  <c r="BG83" i="3"/>
  <c r="BG93" i="3" s="1"/>
  <c r="BF62" i="3"/>
  <c r="BD96" i="3"/>
  <c r="BF129" i="1"/>
  <c r="BH127" i="1"/>
  <c r="BB109" i="2"/>
  <c r="BH156" i="2"/>
  <c r="AO121" i="2"/>
  <c r="BF80" i="2"/>
  <c r="BG88" i="2"/>
  <c r="BH35" i="2"/>
  <c r="AQ22" i="2"/>
  <c r="Z5" i="2"/>
  <c r="BD48" i="2"/>
  <c r="W5" i="2"/>
  <c r="AO46" i="2"/>
  <c r="BD46" i="2"/>
  <c r="BH127" i="2"/>
  <c r="BH137" i="2" s="1"/>
  <c r="BE127" i="2"/>
  <c r="M5" i="2"/>
  <c r="AO41" i="2"/>
  <c r="T84" i="2"/>
  <c r="BC84" i="2" s="1"/>
  <c r="V14" i="2"/>
  <c r="BC79" i="2"/>
  <c r="BD79" i="2"/>
  <c r="I29" i="3"/>
  <c r="BG57" i="3"/>
  <c r="BH57" i="3"/>
  <c r="BF57" i="3"/>
  <c r="BE57" i="3"/>
  <c r="BD128" i="3"/>
  <c r="BF33" i="3"/>
  <c r="BH33" i="3" s="1"/>
  <c r="AL34" i="3"/>
  <c r="AP34" i="3" s="1"/>
  <c r="BG129" i="1"/>
  <c r="BG137" i="1" s="1"/>
  <c r="AO89" i="2"/>
  <c r="BG120" i="2"/>
  <c r="BG126" i="2" s="1"/>
  <c r="AM89" i="2"/>
  <c r="BC118" i="2"/>
  <c r="BD118" i="2"/>
  <c r="BA118" i="2"/>
  <c r="BD45" i="2"/>
  <c r="BG116" i="2"/>
  <c r="BH116" i="2"/>
  <c r="BE116" i="2"/>
  <c r="BD59" i="1"/>
  <c r="Z8" i="1"/>
  <c r="BD147" i="1"/>
  <c r="Z32" i="1"/>
  <c r="BG69" i="1"/>
  <c r="BF69" i="1"/>
  <c r="BH69" i="1"/>
  <c r="K32" i="1"/>
  <c r="BE69" i="1"/>
  <c r="BA158" i="1"/>
  <c r="X35" i="1"/>
  <c r="BA103" i="3"/>
  <c r="BF157" i="3"/>
  <c r="BA76" i="3"/>
  <c r="BF108" i="3"/>
  <c r="BF83" i="3"/>
  <c r="BE129" i="1"/>
  <c r="BF77" i="2"/>
  <c r="BH80" i="2"/>
  <c r="AM109" i="2"/>
  <c r="BC140" i="3"/>
  <c r="BC148" i="3" s="1"/>
  <c r="BB137" i="3"/>
  <c r="BC154" i="3"/>
  <c r="BE133" i="3"/>
  <c r="BC102" i="3"/>
  <c r="BC97" i="3"/>
  <c r="BH105" i="3"/>
  <c r="BE79" i="3"/>
  <c r="BC94" i="3"/>
  <c r="AM83" i="3"/>
  <c r="AO44" i="3"/>
  <c r="BC40" i="3"/>
  <c r="BB32" i="3"/>
  <c r="BH32" i="3" s="1"/>
  <c r="BI31" i="3" s="1"/>
  <c r="BE83" i="3"/>
  <c r="BE93" i="3" s="1"/>
  <c r="AP18" i="3"/>
  <c r="AL23" i="3"/>
  <c r="BH129" i="1"/>
  <c r="BD68" i="1"/>
  <c r="BH27" i="1"/>
  <c r="BB125" i="2"/>
  <c r="BA121" i="2"/>
  <c r="AM108" i="2"/>
  <c r="BF100" i="2"/>
  <c r="AO141" i="2"/>
  <c r="BH146" i="2"/>
  <c r="BA108" i="2"/>
  <c r="BH27" i="2"/>
  <c r="AO59" i="2"/>
  <c r="BD47" i="2"/>
  <c r="BK27" i="2"/>
  <c r="AR27" i="2"/>
  <c r="V35" i="2"/>
  <c r="BH136" i="2"/>
  <c r="BD157" i="2"/>
  <c r="BD159" i="2" s="1"/>
  <c r="BA157" i="2"/>
  <c r="F35" i="2"/>
  <c r="BB149" i="2"/>
  <c r="BB159" i="2" s="1"/>
  <c r="BC149" i="2"/>
  <c r="BC159" i="2" s="1"/>
  <c r="BD32" i="2"/>
  <c r="AN31" i="2"/>
  <c r="AP31" i="2" s="1"/>
  <c r="AO91" i="1"/>
  <c r="Y17" i="1"/>
  <c r="BH58" i="2"/>
  <c r="BG58" i="2"/>
  <c r="BF58" i="2"/>
  <c r="BE58" i="2"/>
  <c r="I32" i="2"/>
  <c r="BE112" i="1"/>
  <c r="S29" i="1"/>
  <c r="BG131" i="1"/>
  <c r="AO90" i="1"/>
  <c r="W17" i="1"/>
  <c r="BG30" i="2"/>
  <c r="AO34" i="2"/>
  <c r="AQ34" i="2" s="1"/>
  <c r="AM152" i="1"/>
  <c r="BF81" i="1"/>
  <c r="BE81" i="1"/>
  <c r="M35" i="1"/>
  <c r="AM35" i="2"/>
  <c r="BC17" i="2"/>
  <c r="BA30" i="2"/>
  <c r="BC132" i="1"/>
  <c r="P29" i="1"/>
  <c r="BC103" i="3"/>
  <c r="AM136" i="3"/>
  <c r="BA154" i="3"/>
  <c r="BA96" i="3"/>
  <c r="BH154" i="3"/>
  <c r="BD154" i="3"/>
  <c r="BD102" i="3"/>
  <c r="BD94" i="3"/>
  <c r="AO83" i="3"/>
  <c r="BD141" i="2"/>
  <c r="BD148" i="2" s="1"/>
  <c r="BB121" i="2"/>
  <c r="BB126" i="2" s="1"/>
  <c r="AM121" i="2"/>
  <c r="BB154" i="3"/>
  <c r="AO112" i="3"/>
  <c r="BB102" i="3"/>
  <c r="BB97" i="3"/>
  <c r="BG105" i="3"/>
  <c r="BE157" i="3"/>
  <c r="AO130" i="3"/>
  <c r="BB94" i="3"/>
  <c r="BB40" i="3"/>
  <c r="S14" i="3"/>
  <c r="AQ12" i="3"/>
  <c r="S5" i="3"/>
  <c r="AM68" i="1"/>
  <c r="AQ34" i="1"/>
  <c r="AO46" i="1"/>
  <c r="BA125" i="2"/>
  <c r="BA126" i="2" s="1"/>
  <c r="BD121" i="2"/>
  <c r="BH77" i="2"/>
  <c r="BF88" i="2"/>
  <c r="BE100" i="2"/>
  <c r="AM141" i="2"/>
  <c r="AO135" i="2"/>
  <c r="BB108" i="2"/>
  <c r="AM59" i="2"/>
  <c r="S8" i="2"/>
  <c r="AM55" i="2"/>
  <c r="W14" i="2"/>
  <c r="BF130" i="2"/>
  <c r="BF137" i="2" s="1"/>
  <c r="AO79" i="2"/>
  <c r="T35" i="2"/>
  <c r="AO26" i="2" s="1"/>
  <c r="BB156" i="2"/>
  <c r="BC156" i="2"/>
  <c r="BH125" i="2"/>
  <c r="R29" i="2"/>
  <c r="AL29" i="2" s="1"/>
  <c r="BA133" i="2"/>
  <c r="BB133" i="2"/>
  <c r="BC133" i="2"/>
  <c r="BA143" i="2"/>
  <c r="P32" i="2"/>
  <c r="BE144" i="2"/>
  <c r="Y23" i="2"/>
  <c r="AL31" i="2"/>
  <c r="AX30" i="2"/>
  <c r="BG98" i="1"/>
  <c r="Q17" i="1"/>
  <c r="BH69" i="2"/>
  <c r="K32" i="2"/>
  <c r="BG69" i="2"/>
  <c r="BE69" i="2"/>
  <c r="BF69" i="2"/>
  <c r="AM86" i="2"/>
  <c r="BF75" i="2"/>
  <c r="M17" i="2"/>
  <c r="BE75" i="2"/>
  <c r="BH48" i="2"/>
  <c r="BE33" i="1"/>
  <c r="BG26" i="1"/>
  <c r="BH26" i="1" s="1"/>
  <c r="BD146" i="1"/>
  <c r="V32" i="1"/>
  <c r="AO151" i="3"/>
  <c r="BH70" i="3"/>
  <c r="BG70" i="3"/>
  <c r="BF70" i="3"/>
  <c r="K35" i="3"/>
  <c r="BE70" i="3"/>
  <c r="BF46" i="1"/>
  <c r="BH46" i="1"/>
  <c r="BG46" i="1"/>
  <c r="G29" i="1"/>
  <c r="BE46" i="1"/>
  <c r="BF75" i="3"/>
  <c r="BG75" i="3"/>
  <c r="M17" i="3"/>
  <c r="AQ25" i="2"/>
  <c r="G11" i="2"/>
  <c r="BE40" i="2"/>
  <c r="BG40" i="2"/>
  <c r="AO61" i="2"/>
  <c r="BH40" i="2"/>
  <c r="BD61" i="2"/>
  <c r="BA142" i="3"/>
  <c r="N32" i="3"/>
  <c r="Q7" i="3"/>
  <c r="T54" i="3"/>
  <c r="P8" i="3" s="1"/>
  <c r="BA14" i="2"/>
  <c r="BF24" i="1"/>
  <c r="BH24" i="1" s="1"/>
  <c r="BI25" i="1" s="1"/>
  <c r="BE32" i="1"/>
  <c r="BH32" i="1" s="1"/>
  <c r="AO156" i="3"/>
  <c r="BG125" i="3"/>
  <c r="U35" i="3"/>
  <c r="AN26" i="3" s="1"/>
  <c r="BF125" i="3"/>
  <c r="BE125" i="3"/>
  <c r="J32" i="1"/>
  <c r="BD140" i="1"/>
  <c r="BD58" i="1"/>
  <c r="AM118" i="1"/>
  <c r="BG67" i="1"/>
  <c r="BF67" i="1"/>
  <c r="BH67" i="1"/>
  <c r="BE67" i="1"/>
  <c r="K26" i="1"/>
  <c r="AX24" i="2"/>
  <c r="AL25" i="2"/>
  <c r="AP25" i="2" s="1"/>
  <c r="BE43" i="3"/>
  <c r="G20" i="3"/>
  <c r="BG43" i="3"/>
  <c r="BB140" i="3"/>
  <c r="BC96" i="3"/>
  <c r="BA46" i="3"/>
  <c r="BF127" i="1"/>
  <c r="BH114" i="3"/>
  <c r="BD140" i="3"/>
  <c r="BA102" i="3"/>
  <c r="BH127" i="3"/>
  <c r="AO136" i="3"/>
  <c r="BC46" i="3"/>
  <c r="BA40" i="3"/>
  <c r="BD55" i="3"/>
  <c r="BH33" i="1"/>
  <c r="AM46" i="1"/>
  <c r="BD125" i="2"/>
  <c r="BD126" i="2" s="1"/>
  <c r="BC121" i="2"/>
  <c r="BC126" i="2" s="1"/>
  <c r="AO108" i="2"/>
  <c r="BG146" i="2"/>
  <c r="AM47" i="2"/>
  <c r="I29" i="2"/>
  <c r="BH57" i="2"/>
  <c r="BG57" i="2"/>
  <c r="BF57" i="2"/>
  <c r="BE57" i="2"/>
  <c r="BB76" i="2"/>
  <c r="BH97" i="2"/>
  <c r="BC76" i="2"/>
  <c r="BD76" i="2"/>
  <c r="R35" i="2"/>
  <c r="BD155" i="2"/>
  <c r="BC5" i="2"/>
  <c r="AM22" i="2"/>
  <c r="AX21" i="2"/>
  <c r="BH21" i="2" s="1"/>
  <c r="BA138" i="2"/>
  <c r="F32" i="2"/>
  <c r="BA139" i="2"/>
  <c r="H32" i="2"/>
  <c r="AA11" i="2"/>
  <c r="AM70" i="2"/>
  <c r="BF151" i="2"/>
  <c r="BF159" i="2" s="1"/>
  <c r="AM116" i="1"/>
  <c r="BG45" i="1"/>
  <c r="BF45" i="1"/>
  <c r="G26" i="1"/>
  <c r="BH45" i="1"/>
  <c r="BE45" i="1"/>
  <c r="BE56" i="2"/>
  <c r="I26" i="2"/>
  <c r="BF56" i="2"/>
  <c r="BG56" i="2"/>
  <c r="BA141" i="2"/>
  <c r="L32" i="2"/>
  <c r="AO154" i="3"/>
  <c r="BG103" i="3"/>
  <c r="BF103" i="3"/>
  <c r="BE103" i="3"/>
  <c r="Q35" i="3"/>
  <c r="BA141" i="3"/>
  <c r="L32" i="3"/>
  <c r="AO124" i="1"/>
  <c r="Y26" i="1"/>
  <c r="AO23" i="1"/>
  <c r="AO157" i="3"/>
  <c r="BF136" i="3"/>
  <c r="BG136" i="3"/>
  <c r="BE136" i="3"/>
  <c r="W35" i="3"/>
  <c r="AQ31" i="2"/>
  <c r="BK31" i="2" s="1"/>
  <c r="BH133" i="2"/>
  <c r="Q23" i="2"/>
  <c r="AN10" i="2"/>
  <c r="AO92" i="2"/>
  <c r="AA17" i="2"/>
  <c r="T32" i="1"/>
  <c r="AO26" i="1" s="1"/>
  <c r="BD145" i="1"/>
  <c r="BE47" i="2"/>
  <c r="BF47" i="2"/>
  <c r="BG47" i="2"/>
  <c r="G32" i="2"/>
  <c r="BH47" i="2"/>
  <c r="BG90" i="1"/>
  <c r="BF90" i="1"/>
  <c r="O29" i="1"/>
  <c r="BH59" i="2"/>
  <c r="AM156" i="1"/>
  <c r="U35" i="1"/>
  <c r="BF125" i="1"/>
  <c r="BG58" i="1"/>
  <c r="BF58" i="1"/>
  <c r="I32" i="1"/>
  <c r="BH58" i="1"/>
  <c r="BE58" i="1"/>
  <c r="BD139" i="1"/>
  <c r="H32" i="1"/>
  <c r="BC130" i="1"/>
  <c r="L29" i="1"/>
  <c r="AL29" i="1" s="1"/>
  <c r="BH46" i="3"/>
  <c r="BE46" i="3"/>
  <c r="G29" i="3"/>
  <c r="BF46" i="3"/>
  <c r="BG46" i="3"/>
  <c r="AO152" i="3"/>
  <c r="M35" i="3"/>
  <c r="BG81" i="3"/>
  <c r="BF81" i="3"/>
  <c r="BE81" i="3"/>
  <c r="H29" i="1"/>
  <c r="BC128" i="1"/>
  <c r="AO153" i="3"/>
  <c r="BG92" i="3"/>
  <c r="BF92" i="3"/>
  <c r="BE92" i="3"/>
  <c r="O35" i="3"/>
  <c r="AN17" i="3" s="1"/>
  <c r="AN22" i="1"/>
  <c r="AP22" i="1" s="1"/>
  <c r="AG22" i="1" s="1"/>
  <c r="BA147" i="3"/>
  <c r="Z32" i="3"/>
  <c r="AO35" i="3" s="1"/>
  <c r="BA139" i="3"/>
  <c r="H32" i="3"/>
  <c r="BH58" i="3"/>
  <c r="AM122" i="1"/>
  <c r="S26" i="1"/>
  <c r="BE111" i="1"/>
  <c r="BC136" i="1"/>
  <c r="Z29" i="1"/>
  <c r="AO149" i="3"/>
  <c r="BH48" i="3"/>
  <c r="BF48" i="3"/>
  <c r="BG48" i="3"/>
  <c r="G35" i="3"/>
  <c r="AO150" i="3"/>
  <c r="BG59" i="3"/>
  <c r="BF59" i="3"/>
  <c r="BE59" i="3"/>
  <c r="I35" i="3"/>
  <c r="BH59" i="3"/>
  <c r="T42" i="1"/>
  <c r="O29" i="2"/>
  <c r="BF90" i="2"/>
  <c r="AO150" i="1"/>
  <c r="BE59" i="1"/>
  <c r="BF59" i="1"/>
  <c r="I35" i="1"/>
  <c r="BH59" i="1"/>
  <c r="BG59" i="1"/>
  <c r="S32" i="1"/>
  <c r="BE113" i="1"/>
  <c r="BD144" i="1"/>
  <c r="AL31" i="1"/>
  <c r="AP31" i="1" s="1"/>
  <c r="BE68" i="1"/>
  <c r="BF68" i="1"/>
  <c r="K29" i="1"/>
  <c r="BG68" i="1"/>
  <c r="BH68" i="1"/>
  <c r="BA146" i="3"/>
  <c r="V32" i="3"/>
  <c r="BA138" i="3"/>
  <c r="F32" i="3"/>
  <c r="BH47" i="3"/>
  <c r="BC30" i="2"/>
  <c r="BA152" i="1"/>
  <c r="L35" i="1"/>
  <c r="AL35" i="3"/>
  <c r="BE26" i="3"/>
  <c r="BH26" i="3" s="1"/>
  <c r="AM80" i="2"/>
  <c r="Y14" i="2"/>
  <c r="M29" i="2"/>
  <c r="BE79" i="2"/>
  <c r="BG79" i="2"/>
  <c r="BA144" i="2"/>
  <c r="R32" i="2"/>
  <c r="AO120" i="1"/>
  <c r="BF89" i="1"/>
  <c r="BG89" i="1"/>
  <c r="O26" i="1"/>
  <c r="BF30" i="2"/>
  <c r="AL35" i="1"/>
  <c r="BE109" i="1"/>
  <c r="S17" i="1"/>
  <c r="BH47" i="1"/>
  <c r="BE47" i="1"/>
  <c r="G32" i="1"/>
  <c r="BF47" i="1"/>
  <c r="BG47" i="1"/>
  <c r="BA155" i="1"/>
  <c r="R35" i="1"/>
  <c r="BD138" i="1"/>
  <c r="F32" i="1"/>
  <c r="AL28" i="2"/>
  <c r="AP28" i="2" s="1"/>
  <c r="AG28" i="2" s="1"/>
  <c r="BE56" i="3"/>
  <c r="BG56" i="3"/>
  <c r="I26" i="3"/>
  <c r="BH56" i="3"/>
  <c r="BF56" i="3"/>
  <c r="K26" i="3"/>
  <c r="BH67" i="3"/>
  <c r="BG67" i="3"/>
  <c r="BE67" i="3"/>
  <c r="BF67" i="3"/>
  <c r="BA140" i="2"/>
  <c r="J32" i="2"/>
  <c r="BE57" i="1"/>
  <c r="BF57" i="1"/>
  <c r="BH57" i="1"/>
  <c r="BG57" i="1"/>
  <c r="I29" i="1"/>
  <c r="BE78" i="3"/>
  <c r="M26" i="3"/>
  <c r="AM62" i="1"/>
  <c r="BG51" i="1"/>
  <c r="I11" i="1"/>
  <c r="BA145" i="3"/>
  <c r="T32" i="3"/>
  <c r="BD131" i="3"/>
  <c r="N29" i="3"/>
  <c r="BG102" i="2"/>
  <c r="Q32" i="2"/>
  <c r="AQ21" i="1"/>
  <c r="AO155" i="3"/>
  <c r="BE114" i="3"/>
  <c r="S35" i="3"/>
  <c r="AL13" i="2"/>
  <c r="AQ9" i="1"/>
  <c r="BA69" i="2"/>
  <c r="X11" i="2"/>
  <c r="J35" i="2"/>
  <c r="BH70" i="2"/>
  <c r="BG78" i="1"/>
  <c r="BF78" i="1"/>
  <c r="M26" i="1"/>
  <c r="AO119" i="1"/>
  <c r="BE78" i="1"/>
  <c r="BA146" i="2"/>
  <c r="V32" i="2"/>
  <c r="P32" i="1"/>
  <c r="BD143" i="1"/>
  <c r="BH102" i="1"/>
  <c r="AO72" i="2"/>
  <c r="BE41" i="2"/>
  <c r="BG41" i="2"/>
  <c r="G14" i="2"/>
  <c r="BC81" i="2"/>
  <c r="Z14" i="2"/>
  <c r="P35" i="1"/>
  <c r="BH103" i="1"/>
  <c r="BA154" i="1"/>
  <c r="BA62" i="2"/>
  <c r="H11" i="2"/>
  <c r="BD57" i="1"/>
  <c r="V8" i="1"/>
  <c r="BD50" i="1"/>
  <c r="F8" i="1"/>
  <c r="BH45" i="3"/>
  <c r="F26" i="3"/>
  <c r="AL26" i="3" s="1"/>
  <c r="AP26" i="3" s="1"/>
  <c r="AX9" i="2"/>
  <c r="AY5" i="2"/>
  <c r="AY5" i="1"/>
  <c r="AX9" i="1"/>
  <c r="BA144" i="3"/>
  <c r="R32" i="3"/>
  <c r="BD127" i="3"/>
  <c r="BD137" i="3" s="1"/>
  <c r="F29" i="3"/>
  <c r="AL29" i="3" s="1"/>
  <c r="BB30" i="2"/>
  <c r="AM78" i="3"/>
  <c r="AO78" i="3"/>
  <c r="AO26" i="3"/>
  <c r="BH33" i="2"/>
  <c r="BI34" i="2" s="1"/>
  <c r="AN29" i="2"/>
  <c r="AP21" i="2"/>
  <c r="AM16" i="3"/>
  <c r="AL10" i="2"/>
  <c r="BA8" i="3"/>
  <c r="K26" i="2"/>
  <c r="BG67" i="2"/>
  <c r="BF67" i="2"/>
  <c r="BE67" i="2"/>
  <c r="AM31" i="2"/>
  <c r="U29" i="1"/>
  <c r="BF123" i="1"/>
  <c r="BA147" i="2"/>
  <c r="Z32" i="2"/>
  <c r="BG35" i="1"/>
  <c r="BH35" i="1" s="1"/>
  <c r="BI34" i="1" s="1"/>
  <c r="BG30" i="1"/>
  <c r="BH30" i="1" s="1"/>
  <c r="AM25" i="1"/>
  <c r="AQ25" i="1" s="1"/>
  <c r="AY9" i="1"/>
  <c r="BG44" i="3"/>
  <c r="BF44" i="3"/>
  <c r="BA61" i="2"/>
  <c r="F11" i="2"/>
  <c r="O32" i="2"/>
  <c r="BF91" i="2"/>
  <c r="BA143" i="3"/>
  <c r="P32" i="3"/>
  <c r="BG66" i="3"/>
  <c r="BE66" i="3"/>
  <c r="K23" i="3"/>
  <c r="BA142" i="2"/>
  <c r="N32" i="2"/>
  <c r="AO125" i="1"/>
  <c r="AA26" i="1"/>
  <c r="AO158" i="3"/>
  <c r="BE147" i="3"/>
  <c r="BG147" i="3"/>
  <c r="BF147" i="3"/>
  <c r="Y35" i="3"/>
  <c r="BD79" i="1"/>
  <c r="T63" i="3"/>
  <c r="U63" i="3"/>
  <c r="AO63" i="3" s="1"/>
  <c r="AQ15" i="1"/>
  <c r="BA3" i="1"/>
  <c r="AN16" i="1"/>
  <c r="U74" i="1"/>
  <c r="BE63" i="1" s="1"/>
  <c r="AL13" i="1"/>
  <c r="T74" i="1"/>
  <c r="J14" i="1" s="1"/>
  <c r="AP12" i="1"/>
  <c r="AQ12" i="1"/>
  <c r="AZ11" i="1"/>
  <c r="AZ12" i="1"/>
  <c r="AO10" i="1"/>
  <c r="BF84" i="2"/>
  <c r="AM53" i="2"/>
  <c r="AO53" i="2"/>
  <c r="BE84" i="2"/>
  <c r="BG84" i="2"/>
  <c r="AM7" i="2"/>
  <c r="T39" i="3"/>
  <c r="BH50" i="3" s="1"/>
  <c r="AM39" i="3"/>
  <c r="I4" i="3"/>
  <c r="AX8" i="3" s="1"/>
  <c r="AO39" i="3"/>
  <c r="BE50" i="3"/>
  <c r="BF50" i="3"/>
  <c r="AP15" i="3"/>
  <c r="U84" i="3"/>
  <c r="T84" i="3"/>
  <c r="AY3" i="1"/>
  <c r="AL4" i="1"/>
  <c r="AX11" i="1"/>
  <c r="AN10" i="1"/>
  <c r="T40" i="1"/>
  <c r="BC40" i="1" s="1"/>
  <c r="U40" i="1"/>
  <c r="AP3" i="1"/>
  <c r="T52" i="1"/>
  <c r="BC52" i="1" s="1"/>
  <c r="AN13" i="1"/>
  <c r="U52" i="1"/>
  <c r="AM52" i="1" s="1"/>
  <c r="L7" i="1"/>
  <c r="AL7" i="1" s="1"/>
  <c r="AQ6" i="1"/>
  <c r="AQ12" i="2"/>
  <c r="BA73" i="2"/>
  <c r="BC73" i="2"/>
  <c r="H14" i="2"/>
  <c r="BB73" i="2"/>
  <c r="U73" i="2"/>
  <c r="AO73" i="2" s="1"/>
  <c r="I13" i="2"/>
  <c r="AN7" i="2" s="1"/>
  <c r="AM10" i="3"/>
  <c r="U65" i="3"/>
  <c r="T65" i="3"/>
  <c r="BC65" i="3" s="1"/>
  <c r="U84" i="2"/>
  <c r="BG53" i="2" s="1"/>
  <c r="AP6" i="2"/>
  <c r="H16" i="2"/>
  <c r="BA8" i="2" s="1"/>
  <c r="BB84" i="2"/>
  <c r="BA8" i="1"/>
  <c r="U84" i="1"/>
  <c r="AO84" i="1" s="1"/>
  <c r="T84" i="1"/>
  <c r="AL16" i="1"/>
  <c r="BC41" i="2"/>
  <c r="BD41" i="2"/>
  <c r="AM41" i="2"/>
  <c r="BB41" i="2"/>
  <c r="BE72" i="2"/>
  <c r="BF72" i="2"/>
  <c r="BA41" i="2"/>
  <c r="T41" i="3"/>
  <c r="BC41" i="3" s="1"/>
  <c r="AX14" i="3"/>
  <c r="AN13" i="3"/>
  <c r="U41" i="3"/>
  <c r="AP12" i="3"/>
  <c r="T51" i="2"/>
  <c r="BB51" i="2" s="1"/>
  <c r="AL7" i="2"/>
  <c r="U51" i="2"/>
  <c r="AY6" i="2"/>
  <c r="BH6" i="2" s="1"/>
  <c r="AP9" i="2"/>
  <c r="U75" i="2"/>
  <c r="O14" i="2" s="1"/>
  <c r="T75" i="2"/>
  <c r="BC75" i="2" s="1"/>
  <c r="O13" i="2"/>
  <c r="AP15" i="2"/>
  <c r="AQ15" i="2"/>
  <c r="T62" i="3"/>
  <c r="BC62" i="3" s="1"/>
  <c r="U62" i="3"/>
  <c r="I11" i="3" s="1"/>
  <c r="T64" i="1"/>
  <c r="U64" i="1"/>
  <c r="N10" i="1"/>
  <c r="AL10" i="1" s="1"/>
  <c r="AO7" i="1"/>
  <c r="T39" i="1"/>
  <c r="H5" i="1" s="1"/>
  <c r="AN7" i="1"/>
  <c r="AM4" i="1"/>
  <c r="AQ4" i="1" s="1"/>
  <c r="U39" i="1"/>
  <c r="AX8" i="1"/>
  <c r="AX3" i="1"/>
  <c r="T83" i="2"/>
  <c r="F17" i="2" s="1"/>
  <c r="U83" i="2"/>
  <c r="G17" i="2" s="1"/>
  <c r="AO4" i="2"/>
  <c r="AX15" i="2"/>
  <c r="BH15" i="2" s="1"/>
  <c r="AL16" i="2"/>
  <c r="AP3" i="2"/>
  <c r="U63" i="2"/>
  <c r="AZ14" i="2"/>
  <c r="AZ9" i="2"/>
  <c r="AO13" i="2"/>
  <c r="T63" i="2"/>
  <c r="L11" i="2" s="1"/>
  <c r="AQ9" i="2"/>
  <c r="BA39" i="2"/>
  <c r="H5" i="2"/>
  <c r="BF83" i="2"/>
  <c r="BE83" i="2"/>
  <c r="BA48" i="2"/>
  <c r="BG105" i="2"/>
  <c r="BH94" i="2"/>
  <c r="AO42" i="2"/>
  <c r="BG83" i="2"/>
  <c r="BB48" i="2"/>
  <c r="BH149" i="2"/>
  <c r="BE105" i="2"/>
  <c r="BE115" i="2" s="1"/>
  <c r="BD43" i="2"/>
  <c r="BG94" i="2"/>
  <c r="AZ3" i="2"/>
  <c r="BC48" i="2"/>
  <c r="AX14" i="2"/>
  <c r="AO44" i="2"/>
  <c r="AM43" i="2"/>
  <c r="BE94" i="2"/>
  <c r="BA44" i="2"/>
  <c r="BJ27" i="2"/>
  <c r="G8" i="2"/>
  <c r="BE39" i="2"/>
  <c r="BB44" i="2"/>
  <c r="AO54" i="3"/>
  <c r="AP6" i="3"/>
  <c r="BG95" i="3"/>
  <c r="BH95" i="3"/>
  <c r="AM54" i="3"/>
  <c r="BE95" i="3"/>
  <c r="T73" i="3"/>
  <c r="BC73" i="3" s="1"/>
  <c r="BE52" i="3"/>
  <c r="AO73" i="3"/>
  <c r="I14" i="3"/>
  <c r="BF52" i="3"/>
  <c r="I13" i="3"/>
  <c r="AY12" i="3" s="1"/>
  <c r="AO10" i="3"/>
  <c r="U85" i="3"/>
  <c r="AM85" i="3" s="1"/>
  <c r="AN10" i="3"/>
  <c r="T85" i="3"/>
  <c r="BC85" i="3" s="1"/>
  <c r="AZ15" i="3"/>
  <c r="AL16" i="3"/>
  <c r="BA11" i="3"/>
  <c r="U75" i="1"/>
  <c r="AO75" i="1" s="1"/>
  <c r="T75" i="1"/>
  <c r="BB75" i="1" s="1"/>
  <c r="AY6" i="1"/>
  <c r="AY11" i="1"/>
  <c r="AM7" i="1"/>
  <c r="T51" i="1"/>
  <c r="U51" i="1"/>
  <c r="BH15" i="1"/>
  <c r="AM83" i="1"/>
  <c r="BG42" i="1"/>
  <c r="G17" i="1"/>
  <c r="AO83" i="1"/>
  <c r="BE42" i="1"/>
  <c r="BF42" i="1"/>
  <c r="AQ3" i="1"/>
  <c r="T63" i="1"/>
  <c r="U63" i="1"/>
  <c r="AZ14" i="1"/>
  <c r="AZ9" i="1"/>
  <c r="AL4" i="2"/>
  <c r="AP4" i="2" s="1"/>
  <c r="AG4" i="2" s="1"/>
  <c r="AO10" i="2"/>
  <c r="U40" i="2"/>
  <c r="BF61" i="2" s="1"/>
  <c r="AY3" i="2"/>
  <c r="AM4" i="2"/>
  <c r="AX11" i="2"/>
  <c r="BH11" i="2" s="1"/>
  <c r="T40" i="2"/>
  <c r="BF89" i="2"/>
  <c r="O26" i="2"/>
  <c r="BF65" i="2"/>
  <c r="BG65" i="2"/>
  <c r="BH65" i="2"/>
  <c r="BE65" i="2"/>
  <c r="BD110" i="2"/>
  <c r="P23" i="2"/>
  <c r="BD106" i="2"/>
  <c r="H23" i="2"/>
  <c r="BH67" i="2"/>
  <c r="J26" i="2"/>
  <c r="BH76" i="2"/>
  <c r="BE76" i="2"/>
  <c r="BF76" i="2"/>
  <c r="BG76" i="2"/>
  <c r="BH56" i="2"/>
  <c r="H26" i="2"/>
  <c r="BD107" i="2"/>
  <c r="J23" i="2"/>
  <c r="BB114" i="2"/>
  <c r="BE89" i="2"/>
  <c r="BB110" i="2"/>
  <c r="BB115" i="2" s="1"/>
  <c r="AD22" i="2" s="1"/>
  <c r="BC106" i="2"/>
  <c r="BC115" i="2" s="1"/>
  <c r="AM123" i="2"/>
  <c r="BE154" i="2"/>
  <c r="BG114" i="2"/>
  <c r="BF154" i="2"/>
  <c r="BH24" i="2"/>
  <c r="BH32" i="2"/>
  <c r="BH55" i="2"/>
  <c r="BE78" i="2"/>
  <c r="M26" i="2"/>
  <c r="BG78" i="2"/>
  <c r="BH43" i="2"/>
  <c r="BE43" i="2"/>
  <c r="BF43" i="2"/>
  <c r="BG43" i="2"/>
  <c r="BD108" i="2"/>
  <c r="L23" i="2"/>
  <c r="AM23" i="2"/>
  <c r="BH155" i="2"/>
  <c r="BC114" i="2"/>
  <c r="BD120" i="2"/>
  <c r="AM96" i="2"/>
  <c r="BD123" i="2"/>
  <c r="AM120" i="2"/>
  <c r="BC110" i="2"/>
  <c r="BA106" i="2"/>
  <c r="BG134" i="2"/>
  <c r="BH134" i="2"/>
  <c r="AO103" i="2"/>
  <c r="AP22" i="2"/>
  <c r="AG22" i="2" s="1"/>
  <c r="BH66" i="2"/>
  <c r="BF45" i="2"/>
  <c r="G26" i="2"/>
  <c r="BG45" i="2"/>
  <c r="BH45" i="2"/>
  <c r="BE45" i="2"/>
  <c r="BF54" i="2"/>
  <c r="BG54" i="2"/>
  <c r="BH54" i="2"/>
  <c r="BE54" i="2"/>
  <c r="BD109" i="2"/>
  <c r="N23" i="2"/>
  <c r="BD105" i="2"/>
  <c r="F23" i="2"/>
  <c r="AO87" i="2"/>
  <c r="Q17" i="2"/>
  <c r="AO88" i="2"/>
  <c r="S17" i="2"/>
  <c r="AN23" i="2"/>
  <c r="AZ23" i="2"/>
  <c r="BH23" i="2" s="1"/>
  <c r="BI22" i="2" s="1"/>
  <c r="BC9" i="2"/>
  <c r="BA66" i="2"/>
  <c r="R11" i="2"/>
  <c r="BA65" i="2"/>
  <c r="P11" i="2"/>
  <c r="BC66" i="2"/>
  <c r="BF95" i="2"/>
  <c r="BF104" i="2" s="1"/>
  <c r="AQ6" i="2"/>
  <c r="BG95" i="2"/>
  <c r="BD44" i="2"/>
  <c r="BH105" i="2"/>
  <c r="AM44" i="2"/>
  <c r="BF105" i="2"/>
  <c r="BG87" i="1"/>
  <c r="BF87" i="1"/>
  <c r="BH87" i="1"/>
  <c r="BD98" i="1"/>
  <c r="BD104" i="1" s="1"/>
  <c r="AO98" i="1"/>
  <c r="BE43" i="1"/>
  <c r="BF43" i="1"/>
  <c r="BG43" i="1"/>
  <c r="BH43" i="1"/>
  <c r="BE87" i="1"/>
  <c r="BC76" i="1"/>
  <c r="BA76" i="1"/>
  <c r="AM10" i="1"/>
  <c r="BK34" i="2"/>
  <c r="AH34" i="2"/>
  <c r="BJ34" i="2"/>
  <c r="BD85" i="2"/>
  <c r="BA85" i="2"/>
  <c r="BC85" i="2"/>
  <c r="J17" i="2"/>
  <c r="BB85" i="2"/>
  <c r="BD86" i="2"/>
  <c r="BA86" i="2"/>
  <c r="BC86" i="2"/>
  <c r="BB86" i="2"/>
  <c r="BH75" i="2"/>
  <c r="L17" i="2"/>
  <c r="BD57" i="2"/>
  <c r="BA57" i="2"/>
  <c r="BB57" i="2"/>
  <c r="BC57" i="2"/>
  <c r="V8" i="2"/>
  <c r="BD53" i="2"/>
  <c r="BA53" i="2"/>
  <c r="BB53" i="2"/>
  <c r="BC53" i="2"/>
  <c r="N8" i="2"/>
  <c r="BD50" i="2"/>
  <c r="BA50" i="2"/>
  <c r="BB50" i="2"/>
  <c r="BC50" i="2"/>
  <c r="F8" i="2"/>
  <c r="BK25" i="2"/>
  <c r="AH25" i="2"/>
  <c r="BJ25" i="2"/>
  <c r="BK21" i="2"/>
  <c r="BJ21" i="2"/>
  <c r="AR21" i="2"/>
  <c r="BB148" i="2"/>
  <c r="BD137" i="2"/>
  <c r="BD104" i="2"/>
  <c r="BH64" i="2"/>
  <c r="BE137" i="2"/>
  <c r="BH128" i="2"/>
  <c r="BF148" i="2"/>
  <c r="BG104" i="2"/>
  <c r="BD89" i="2"/>
  <c r="BA89" i="2"/>
  <c r="BC89" i="2"/>
  <c r="BB89" i="2"/>
  <c r="BD88" i="2"/>
  <c r="BA88" i="2"/>
  <c r="BC88" i="2"/>
  <c r="BB88" i="2"/>
  <c r="R17" i="2"/>
  <c r="BD58" i="2"/>
  <c r="BA58" i="2"/>
  <c r="BB58" i="2"/>
  <c r="BC58" i="2"/>
  <c r="X8" i="2"/>
  <c r="AO32" i="2" s="1"/>
  <c r="BD54" i="2"/>
  <c r="BA54" i="2"/>
  <c r="BB54" i="2"/>
  <c r="BC54" i="2"/>
  <c r="P8" i="2"/>
  <c r="BJ33" i="2"/>
  <c r="BK33" i="2"/>
  <c r="AR33" i="2"/>
  <c r="AR25" i="2"/>
  <c r="AV24" i="2" s="1"/>
  <c r="AG25" i="2"/>
  <c r="BA137" i="2"/>
  <c r="BH120" i="2"/>
  <c r="BH126" i="2" s="1"/>
  <c r="BI25" i="2"/>
  <c r="BE126" i="2"/>
  <c r="BH84" i="2"/>
  <c r="BG148" i="2"/>
  <c r="BD91" i="2"/>
  <c r="BA91" i="2"/>
  <c r="BC91" i="2"/>
  <c r="BB91" i="2"/>
  <c r="X17" i="2"/>
  <c r="BD90" i="2"/>
  <c r="BA90" i="2"/>
  <c r="BC90" i="2"/>
  <c r="BB90" i="2"/>
  <c r="V17" i="2"/>
  <c r="BD59" i="2"/>
  <c r="BA59" i="2"/>
  <c r="BB59" i="2"/>
  <c r="BC59" i="2"/>
  <c r="Z8" i="2"/>
  <c r="BD55" i="2"/>
  <c r="BA55" i="2"/>
  <c r="BB55" i="2"/>
  <c r="BC55" i="2"/>
  <c r="R8" i="2"/>
  <c r="BA52" i="2"/>
  <c r="BB52" i="2"/>
  <c r="BC52" i="2"/>
  <c r="L8" i="2"/>
  <c r="BJ30" i="2"/>
  <c r="AR30" i="2"/>
  <c r="BK30" i="2"/>
  <c r="BH50" i="2"/>
  <c r="BE50" i="2"/>
  <c r="BF50" i="2"/>
  <c r="BG50" i="2"/>
  <c r="AO39" i="2"/>
  <c r="AM39" i="2"/>
  <c r="I5" i="2"/>
  <c r="BJ28" i="2"/>
  <c r="AH28" i="2"/>
  <c r="BK28" i="2"/>
  <c r="AG34" i="2"/>
  <c r="AR34" i="2"/>
  <c r="AV33" i="2" s="1"/>
  <c r="D45" i="2"/>
  <c r="D44" i="2"/>
  <c r="BB137" i="2"/>
  <c r="BA104" i="2"/>
  <c r="BH150" i="2"/>
  <c r="BG137" i="2"/>
  <c r="BH139" i="2"/>
  <c r="BF126" i="2"/>
  <c r="BD87" i="2"/>
  <c r="BA87" i="2"/>
  <c r="BC87" i="2"/>
  <c r="P17" i="2"/>
  <c r="BB87" i="2"/>
  <c r="BD92" i="2"/>
  <c r="BA92" i="2"/>
  <c r="BC92" i="2"/>
  <c r="BB92" i="2"/>
  <c r="Z17" i="2"/>
  <c r="BD56" i="2"/>
  <c r="BA56" i="2"/>
  <c r="BB56" i="2"/>
  <c r="BC56" i="2"/>
  <c r="AG31" i="2"/>
  <c r="BC148" i="2"/>
  <c r="BA115" i="2"/>
  <c r="BC104" i="2"/>
  <c r="BC137" i="2"/>
  <c r="BB104" i="2"/>
  <c r="BH98" i="2"/>
  <c r="BA159" i="2"/>
  <c r="BH39" i="2"/>
  <c r="BD39" i="2"/>
  <c r="BH95" i="2"/>
  <c r="BG159" i="2"/>
  <c r="BH115" i="2"/>
  <c r="BE148" i="2"/>
  <c r="AG25" i="1"/>
  <c r="BJ28" i="1"/>
  <c r="BK28" i="1"/>
  <c r="AH28" i="1"/>
  <c r="BK34" i="1"/>
  <c r="AH34" i="1"/>
  <c r="BJ34" i="1"/>
  <c r="AR34" i="1"/>
  <c r="AV33" i="1" s="1"/>
  <c r="AG34" i="1"/>
  <c r="BD89" i="1"/>
  <c r="BA89" i="1"/>
  <c r="BB89" i="1"/>
  <c r="BC89" i="1"/>
  <c r="BB110" i="1"/>
  <c r="BC110" i="1"/>
  <c r="BD110" i="1"/>
  <c r="BA110" i="1"/>
  <c r="P23" i="1"/>
  <c r="BA86" i="1"/>
  <c r="BB86" i="1"/>
  <c r="L17" i="1"/>
  <c r="BB109" i="1"/>
  <c r="BC109" i="1"/>
  <c r="BD109" i="1"/>
  <c r="BA109" i="1"/>
  <c r="N23" i="1"/>
  <c r="AO151" i="1"/>
  <c r="BE70" i="1"/>
  <c r="BF70" i="1"/>
  <c r="BG70" i="1"/>
  <c r="K35" i="1"/>
  <c r="AM151" i="1"/>
  <c r="BH70" i="1"/>
  <c r="BG119" i="1"/>
  <c r="BH119" i="1"/>
  <c r="BE119" i="1"/>
  <c r="AO78" i="1"/>
  <c r="BF119" i="1"/>
  <c r="AM78" i="1"/>
  <c r="BH133" i="1"/>
  <c r="AO112" i="1"/>
  <c r="BE133" i="1"/>
  <c r="BF133" i="1"/>
  <c r="AM112" i="1"/>
  <c r="W23" i="1"/>
  <c r="AN29" i="1" s="1"/>
  <c r="BG133" i="1"/>
  <c r="BB107" i="1"/>
  <c r="BC107" i="1"/>
  <c r="BD107" i="1"/>
  <c r="BA107" i="1"/>
  <c r="J23" i="1"/>
  <c r="BJ33" i="1"/>
  <c r="BK33" i="1"/>
  <c r="AR33" i="1"/>
  <c r="AR28" i="1"/>
  <c r="AV27" i="1" s="1"/>
  <c r="AG28" i="1"/>
  <c r="BA159" i="1"/>
  <c r="BA104" i="1"/>
  <c r="BC148" i="1"/>
  <c r="BA137" i="1"/>
  <c r="BC159" i="1"/>
  <c r="BD78" i="1"/>
  <c r="BA85" i="1"/>
  <c r="BB85" i="1"/>
  <c r="BC85" i="1"/>
  <c r="J17" i="1"/>
  <c r="AO110" i="1"/>
  <c r="BE99" i="1"/>
  <c r="BF99" i="1"/>
  <c r="BH99" i="1"/>
  <c r="AM110" i="1"/>
  <c r="Q23" i="1"/>
  <c r="BG99" i="1"/>
  <c r="BC123" i="1"/>
  <c r="BD123" i="1"/>
  <c r="BA123" i="1"/>
  <c r="BB123" i="1"/>
  <c r="V26" i="1"/>
  <c r="BC119" i="1"/>
  <c r="BD119" i="1"/>
  <c r="BA119" i="1"/>
  <c r="BB119" i="1"/>
  <c r="L26" i="1"/>
  <c r="AO109" i="1"/>
  <c r="BH88" i="1"/>
  <c r="BE88" i="1"/>
  <c r="O23" i="1"/>
  <c r="BF88" i="1"/>
  <c r="BG88" i="1"/>
  <c r="AM109" i="1"/>
  <c r="AO155" i="1"/>
  <c r="BE114" i="1"/>
  <c r="S35" i="1"/>
  <c r="AM155" i="1"/>
  <c r="BF86" i="1"/>
  <c r="BB108" i="1"/>
  <c r="BC108" i="1"/>
  <c r="BD108" i="1"/>
  <c r="L23" i="1"/>
  <c r="BA108" i="1"/>
  <c r="AO107" i="1"/>
  <c r="BE66" i="1"/>
  <c r="K23" i="1"/>
  <c r="AM107" i="1"/>
  <c r="BF66" i="1"/>
  <c r="BG66" i="1"/>
  <c r="BH66" i="1"/>
  <c r="AG31" i="1"/>
  <c r="AR31" i="1"/>
  <c r="AV30" i="1" s="1"/>
  <c r="D45" i="1"/>
  <c r="D44" i="1"/>
  <c r="BB104" i="1"/>
  <c r="BB137" i="1"/>
  <c r="BH78" i="1"/>
  <c r="BH120" i="1"/>
  <c r="AO157" i="1"/>
  <c r="BH136" i="1"/>
  <c r="BE136" i="1"/>
  <c r="BF136" i="1"/>
  <c r="BG136" i="1"/>
  <c r="AM157" i="1"/>
  <c r="W35" i="1"/>
  <c r="AO153" i="1"/>
  <c r="BH92" i="1"/>
  <c r="BE92" i="1"/>
  <c r="AM153" i="1"/>
  <c r="BF92" i="1"/>
  <c r="BG92" i="1"/>
  <c r="O35" i="1"/>
  <c r="BB114" i="1"/>
  <c r="BC114" i="1"/>
  <c r="BD114" i="1"/>
  <c r="BA114" i="1"/>
  <c r="Z23" i="1"/>
  <c r="BB106" i="1"/>
  <c r="BC106" i="1"/>
  <c r="BD106" i="1"/>
  <c r="BA106" i="1"/>
  <c r="H23" i="1"/>
  <c r="BC125" i="1"/>
  <c r="BD125" i="1"/>
  <c r="BA125" i="1"/>
  <c r="BB125" i="1"/>
  <c r="Z26" i="1"/>
  <c r="BC117" i="1"/>
  <c r="BD117" i="1"/>
  <c r="BA117" i="1"/>
  <c r="BA126" i="1" s="1"/>
  <c r="BH56" i="1"/>
  <c r="BB117" i="1"/>
  <c r="H26" i="1"/>
  <c r="BD90" i="1"/>
  <c r="BA90" i="1"/>
  <c r="BB90" i="1"/>
  <c r="BC90" i="1"/>
  <c r="V17" i="1"/>
  <c r="AO29" i="1" s="1"/>
  <c r="BF152" i="1"/>
  <c r="BF159" i="1" s="1"/>
  <c r="BG152" i="1"/>
  <c r="BH152" i="1"/>
  <c r="BH159" i="1" s="1"/>
  <c r="BE152" i="1"/>
  <c r="BE159" i="1" s="1"/>
  <c r="AM81" i="1"/>
  <c r="AO81" i="1"/>
  <c r="AA14" i="1"/>
  <c r="BB113" i="1"/>
  <c r="BC113" i="1"/>
  <c r="BD113" i="1"/>
  <c r="X23" i="1"/>
  <c r="BA113" i="1"/>
  <c r="BB105" i="1"/>
  <c r="BC105" i="1"/>
  <c r="BD105" i="1"/>
  <c r="BA105" i="1"/>
  <c r="F23" i="1"/>
  <c r="BC80" i="1"/>
  <c r="BD80" i="1"/>
  <c r="BA80" i="1"/>
  <c r="BB80" i="1"/>
  <c r="X14" i="1"/>
  <c r="BE97" i="1"/>
  <c r="BF97" i="1"/>
  <c r="AO76" i="1"/>
  <c r="BG97" i="1"/>
  <c r="BG104" i="1" s="1"/>
  <c r="BH97" i="1"/>
  <c r="AM76" i="1"/>
  <c r="Q14" i="1"/>
  <c r="AO73" i="1"/>
  <c r="BH52" i="1"/>
  <c r="BE52" i="1"/>
  <c r="BF52" i="1"/>
  <c r="AM73" i="1"/>
  <c r="BG52" i="1"/>
  <c r="I14" i="1"/>
  <c r="AO108" i="1"/>
  <c r="AM108" i="1"/>
  <c r="BF77" i="1"/>
  <c r="BG77" i="1"/>
  <c r="BH77" i="1"/>
  <c r="M23" i="1"/>
  <c r="BE77" i="1"/>
  <c r="BB111" i="1"/>
  <c r="BC111" i="1"/>
  <c r="BD111" i="1"/>
  <c r="BA111" i="1"/>
  <c r="BJ30" i="1"/>
  <c r="BK30" i="1"/>
  <c r="AR30" i="1"/>
  <c r="BA148" i="1"/>
  <c r="AO149" i="1"/>
  <c r="BG48" i="1"/>
  <c r="AM149" i="1"/>
  <c r="BH48" i="1"/>
  <c r="G35" i="1"/>
  <c r="BF48" i="1"/>
  <c r="BF155" i="1"/>
  <c r="AO114" i="1"/>
  <c r="BG155" i="1"/>
  <c r="BH155" i="1"/>
  <c r="AA23" i="1"/>
  <c r="AM114" i="1"/>
  <c r="BE155" i="1"/>
  <c r="AO106" i="1"/>
  <c r="BH55" i="1"/>
  <c r="BE55" i="1"/>
  <c r="AM106" i="1"/>
  <c r="BF55" i="1"/>
  <c r="I23" i="1"/>
  <c r="BG55" i="1"/>
  <c r="BC121" i="1"/>
  <c r="BD121" i="1"/>
  <c r="BA121" i="1"/>
  <c r="BB121" i="1"/>
  <c r="BH100" i="1"/>
  <c r="P26" i="1"/>
  <c r="BE144" i="1"/>
  <c r="AO113" i="1"/>
  <c r="BF144" i="1"/>
  <c r="BG144" i="1"/>
  <c r="BG148" i="1" s="1"/>
  <c r="BH144" i="1"/>
  <c r="BH148" i="1" s="1"/>
  <c r="Y23" i="1"/>
  <c r="AM113" i="1"/>
  <c r="AO105" i="1"/>
  <c r="BG44" i="1"/>
  <c r="G23" i="1"/>
  <c r="BH44" i="1"/>
  <c r="BE44" i="1"/>
  <c r="AM105" i="1"/>
  <c r="BF44" i="1"/>
  <c r="BF108" i="1"/>
  <c r="BG108" i="1"/>
  <c r="BG115" i="1" s="1"/>
  <c r="BH108" i="1"/>
  <c r="BH115" i="1" s="1"/>
  <c r="BE108" i="1"/>
  <c r="AO77" i="1"/>
  <c r="AM77" i="1"/>
  <c r="S14" i="1"/>
  <c r="BB112" i="1"/>
  <c r="BC112" i="1"/>
  <c r="BD112" i="1"/>
  <c r="BA112" i="1"/>
  <c r="V23" i="1"/>
  <c r="BG122" i="1"/>
  <c r="BG126" i="1" s="1"/>
  <c r="AO111" i="1"/>
  <c r="BH122" i="1"/>
  <c r="BE122" i="1"/>
  <c r="BE126" i="1" s="1"/>
  <c r="BF122" i="1"/>
  <c r="BF126" i="1" s="1"/>
  <c r="AM111" i="1"/>
  <c r="BJ31" i="1"/>
  <c r="BK31" i="1"/>
  <c r="AH31" i="1"/>
  <c r="BJ27" i="1"/>
  <c r="BK27" i="1"/>
  <c r="AR27" i="1"/>
  <c r="BC137" i="1"/>
  <c r="BB148" i="1"/>
  <c r="BD137" i="1"/>
  <c r="BH134" i="1"/>
  <c r="BD157" i="1"/>
  <c r="BD159" i="1" s="1"/>
  <c r="BB159" i="1"/>
  <c r="BD77" i="1"/>
  <c r="BF148" i="1"/>
  <c r="BD76" i="1"/>
  <c r="BD73" i="1"/>
  <c r="BB55" i="3"/>
  <c r="BA55" i="3"/>
  <c r="BC55" i="3"/>
  <c r="BH106" i="3"/>
  <c r="AP9" i="3"/>
  <c r="BA66" i="3"/>
  <c r="AP21" i="3"/>
  <c r="BJ21" i="3" s="1"/>
  <c r="BD88" i="3"/>
  <c r="BA88" i="3"/>
  <c r="BB88" i="3"/>
  <c r="BF77" i="3"/>
  <c r="M23" i="3"/>
  <c r="BG77" i="3"/>
  <c r="BE77" i="3"/>
  <c r="BH55" i="3"/>
  <c r="I23" i="3"/>
  <c r="BE55" i="3"/>
  <c r="BF55" i="3"/>
  <c r="BG55" i="3"/>
  <c r="BH111" i="3"/>
  <c r="BB107" i="3"/>
  <c r="BA100" i="3"/>
  <c r="BA99" i="3"/>
  <c r="BC113" i="3"/>
  <c r="BC115" i="3" s="1"/>
  <c r="BC105" i="3"/>
  <c r="AO96" i="3"/>
  <c r="AO95" i="3"/>
  <c r="BH21" i="3"/>
  <c r="BC5" i="3"/>
  <c r="BH44" i="3"/>
  <c r="AX18" i="3"/>
  <c r="BH18" i="3" s="1"/>
  <c r="BB5" i="3"/>
  <c r="BC107" i="3"/>
  <c r="BB100" i="3"/>
  <c r="BB99" i="3"/>
  <c r="BD113" i="3"/>
  <c r="BD105" i="3"/>
  <c r="BH144" i="3"/>
  <c r="AM22" i="3"/>
  <c r="AQ22" i="3" s="1"/>
  <c r="AN4" i="3"/>
  <c r="AP4" i="3" s="1"/>
  <c r="AG4" i="3" s="1"/>
  <c r="BH66" i="3"/>
  <c r="BH121" i="3"/>
  <c r="BD107" i="3"/>
  <c r="BC99" i="3"/>
  <c r="BA113" i="3"/>
  <c r="BA115" i="3" s="1"/>
  <c r="BA105" i="3"/>
  <c r="BG65" i="3"/>
  <c r="BH65" i="3"/>
  <c r="K20" i="3"/>
  <c r="BE65" i="3"/>
  <c r="BF65" i="3"/>
  <c r="BG54" i="3"/>
  <c r="BH54" i="3"/>
  <c r="BE54" i="3"/>
  <c r="BF54" i="3"/>
  <c r="I20" i="3"/>
  <c r="BF76" i="3"/>
  <c r="BE76" i="3"/>
  <c r="BG76" i="3"/>
  <c r="BH76" i="3"/>
  <c r="M20" i="3"/>
  <c r="F20" i="3"/>
  <c r="BH43" i="3"/>
  <c r="BH42" i="3"/>
  <c r="BE42" i="3"/>
  <c r="G17" i="3"/>
  <c r="BF42" i="3"/>
  <c r="BG42" i="3"/>
  <c r="BG64" i="3"/>
  <c r="BC76" i="3"/>
  <c r="P14" i="3"/>
  <c r="AQ9" i="3"/>
  <c r="AO23" i="3"/>
  <c r="BD50" i="3"/>
  <c r="AM42" i="3"/>
  <c r="BH83" i="3"/>
  <c r="BH93" i="3" s="1"/>
  <c r="BJ30" i="3"/>
  <c r="BK30" i="3"/>
  <c r="AR30" i="3"/>
  <c r="AR28" i="3"/>
  <c r="AV27" i="3" s="1"/>
  <c r="AG28" i="3"/>
  <c r="BJ25" i="3"/>
  <c r="BK25" i="3"/>
  <c r="AH25" i="3"/>
  <c r="BE140" i="3"/>
  <c r="BE148" i="3" s="1"/>
  <c r="BF140" i="3"/>
  <c r="BF148" i="3" s="1"/>
  <c r="BG140" i="3"/>
  <c r="BH140" i="3"/>
  <c r="BH148" i="3" s="1"/>
  <c r="AO69" i="3"/>
  <c r="Y11" i="3"/>
  <c r="AN32" i="3" s="1"/>
  <c r="AM69" i="3"/>
  <c r="BJ34" i="3"/>
  <c r="BK34" i="3"/>
  <c r="AH34" i="3"/>
  <c r="BK28" i="3"/>
  <c r="AH28" i="3"/>
  <c r="BJ28" i="3"/>
  <c r="BB61" i="3"/>
  <c r="BC61" i="3"/>
  <c r="BD61" i="3"/>
  <c r="BA61" i="3"/>
  <c r="F11" i="3"/>
  <c r="BD41" i="3"/>
  <c r="BK31" i="3"/>
  <c r="AH31" i="3"/>
  <c r="BJ31" i="3"/>
  <c r="AR31" i="3"/>
  <c r="AV30" i="3" s="1"/>
  <c r="AG31" i="3"/>
  <c r="BA9" i="3"/>
  <c r="AZ17" i="3"/>
  <c r="BD69" i="3"/>
  <c r="BH23" i="3"/>
  <c r="BH24" i="3"/>
  <c r="BI25" i="3" s="1"/>
  <c r="BH129" i="3"/>
  <c r="BH137" i="3" s="1"/>
  <c r="AF28" i="3" s="1"/>
  <c r="BE129" i="3"/>
  <c r="BF129" i="3"/>
  <c r="BG129" i="3"/>
  <c r="BG137" i="3" s="1"/>
  <c r="AO68" i="3"/>
  <c r="AM68" i="3"/>
  <c r="W11" i="3"/>
  <c r="AN29" i="3" s="1"/>
  <c r="AP29" i="3" s="1"/>
  <c r="BF155" i="3"/>
  <c r="AO114" i="3"/>
  <c r="BG155" i="3"/>
  <c r="BH155" i="3"/>
  <c r="BE155" i="3"/>
  <c r="AM114" i="3"/>
  <c r="AA23" i="3"/>
  <c r="BA98" i="3"/>
  <c r="BB98" i="3"/>
  <c r="BC98" i="3"/>
  <c r="BD98" i="3"/>
  <c r="N20" i="3"/>
  <c r="BF151" i="3"/>
  <c r="BG151" i="3"/>
  <c r="BG159" i="3" s="1"/>
  <c r="BH151" i="3"/>
  <c r="BE151" i="3"/>
  <c r="AO70" i="3"/>
  <c r="AM70" i="3"/>
  <c r="AA11" i="3"/>
  <c r="AN35" i="3" s="1"/>
  <c r="BF107" i="3"/>
  <c r="BF115" i="3" s="1"/>
  <c r="BG107" i="3"/>
  <c r="BG115" i="3" s="1"/>
  <c r="BH107" i="3"/>
  <c r="BH115" i="3" s="1"/>
  <c r="BE107" i="3"/>
  <c r="AO66" i="3"/>
  <c r="S11" i="3"/>
  <c r="AM66" i="3"/>
  <c r="AO61" i="3"/>
  <c r="BH40" i="3"/>
  <c r="BE40" i="3"/>
  <c r="BF40" i="3"/>
  <c r="AM61" i="3"/>
  <c r="BG40" i="3"/>
  <c r="G11" i="3"/>
  <c r="AZ20" i="3"/>
  <c r="BH20" i="3" s="1"/>
  <c r="BB9" i="3"/>
  <c r="AL10" i="3"/>
  <c r="AX9" i="3"/>
  <c r="AO4" i="3"/>
  <c r="AY5" i="3"/>
  <c r="BD43" i="3"/>
  <c r="BA43" i="3"/>
  <c r="BB43" i="3"/>
  <c r="BC43" i="3"/>
  <c r="P5" i="3"/>
  <c r="BC74" i="3"/>
  <c r="BD74" i="3"/>
  <c r="BA74" i="3"/>
  <c r="BB74" i="3"/>
  <c r="J14" i="3"/>
  <c r="BC75" i="3"/>
  <c r="BD75" i="3"/>
  <c r="BA75" i="3"/>
  <c r="BB75" i="3"/>
  <c r="N14" i="3"/>
  <c r="BD126" i="3"/>
  <c r="BC159" i="3"/>
  <c r="BA126" i="3"/>
  <c r="BD159" i="3"/>
  <c r="BB126" i="3"/>
  <c r="BF159" i="3"/>
  <c r="BD114" i="3"/>
  <c r="BH27" i="3"/>
  <c r="BI28" i="3" s="1"/>
  <c r="BC78" i="3"/>
  <c r="BD78" i="3"/>
  <c r="BB78" i="3"/>
  <c r="BA78" i="3"/>
  <c r="BG118" i="3"/>
  <c r="BG126" i="3" s="1"/>
  <c r="BH118" i="3"/>
  <c r="BE118" i="3"/>
  <c r="BE126" i="3" s="1"/>
  <c r="BF118" i="3"/>
  <c r="BF126" i="3" s="1"/>
  <c r="AO67" i="3"/>
  <c r="AM67" i="3"/>
  <c r="BC72" i="3"/>
  <c r="BD72" i="3"/>
  <c r="BA72" i="3"/>
  <c r="BB72" i="3"/>
  <c r="F14" i="3"/>
  <c r="AR34" i="3"/>
  <c r="AV33" i="3" s="1"/>
  <c r="AG34" i="3"/>
  <c r="BJ24" i="3"/>
  <c r="BK24" i="3"/>
  <c r="AR24" i="3"/>
  <c r="AZ11" i="3"/>
  <c r="AZ12" i="3"/>
  <c r="D45" i="3"/>
  <c r="D44" i="3"/>
  <c r="AI25" i="3"/>
  <c r="AY9" i="3"/>
  <c r="AY8" i="3"/>
  <c r="AR21" i="3"/>
  <c r="BK21" i="3"/>
  <c r="BB159" i="3"/>
  <c r="BG148" i="3"/>
  <c r="BA137" i="3"/>
  <c r="BC137" i="3"/>
  <c r="BB148" i="3"/>
  <c r="BD148" i="3"/>
  <c r="BA159" i="3"/>
  <c r="BC126" i="3"/>
  <c r="BB115" i="3"/>
  <c r="BH41" i="3"/>
  <c r="BH35" i="3"/>
  <c r="BI34" i="3" s="1"/>
  <c r="BF96" i="3"/>
  <c r="BK33" i="3"/>
  <c r="AR33" i="3"/>
  <c r="BJ33" i="3"/>
  <c r="AL13" i="3"/>
  <c r="AZ5" i="3"/>
  <c r="AX12" i="3"/>
  <c r="AZ14" i="3"/>
  <c r="AZ9" i="3"/>
  <c r="BF63" i="3"/>
  <c r="BG63" i="3"/>
  <c r="K14" i="3"/>
  <c r="AM74" i="3"/>
  <c r="BH63" i="3"/>
  <c r="AO74" i="3"/>
  <c r="BE63" i="3"/>
  <c r="BJ27" i="3"/>
  <c r="BK27" i="3"/>
  <c r="AR27" i="3"/>
  <c r="BB64" i="3"/>
  <c r="BC64" i="3"/>
  <c r="BD64" i="3"/>
  <c r="BA64" i="3"/>
  <c r="N11" i="3"/>
  <c r="AG25" i="3"/>
  <c r="AR25" i="3"/>
  <c r="AV24" i="3" s="1"/>
  <c r="AO7" i="3"/>
  <c r="BD70" i="3"/>
  <c r="BD66" i="3"/>
  <c r="BG93" i="6" l="1"/>
  <c r="BD52" i="3"/>
  <c r="AO52" i="3"/>
  <c r="BF73" i="3"/>
  <c r="BH73" i="3"/>
  <c r="AM52" i="3"/>
  <c r="BG73" i="3"/>
  <c r="BE73" i="3"/>
  <c r="BC93" i="4"/>
  <c r="AR15" i="4"/>
  <c r="BJ15" i="4"/>
  <c r="BD85" i="6"/>
  <c r="BJ9" i="6"/>
  <c r="BH64" i="6"/>
  <c r="K17" i="6"/>
  <c r="BF64" i="6"/>
  <c r="BF71" i="6" s="1"/>
  <c r="BG64" i="6"/>
  <c r="BB85" i="6"/>
  <c r="BA85" i="6"/>
  <c r="BA93" i="6" s="1"/>
  <c r="AM85" i="6"/>
  <c r="AO85" i="6"/>
  <c r="BE60" i="4"/>
  <c r="BK7" i="4"/>
  <c r="AQ10" i="2"/>
  <c r="AH10" i="2" s="1"/>
  <c r="AM7" i="3"/>
  <c r="AQ7" i="3" s="1"/>
  <c r="AH7" i="3" s="1"/>
  <c r="BA51" i="3"/>
  <c r="BD51" i="3"/>
  <c r="K8" i="3"/>
  <c r="AM8" i="3" s="1"/>
  <c r="BE62" i="3"/>
  <c r="AY11" i="3"/>
  <c r="BH11" i="3" s="1"/>
  <c r="AY6" i="3"/>
  <c r="BB51" i="3"/>
  <c r="J8" i="3"/>
  <c r="BG72" i="2"/>
  <c r="BH72" i="2"/>
  <c r="BB15" i="3"/>
  <c r="BH15" i="3" s="1"/>
  <c r="BI16" i="3" s="1"/>
  <c r="AO19" i="3"/>
  <c r="AQ19" i="3" s="1"/>
  <c r="P17" i="3"/>
  <c r="BB87" i="3"/>
  <c r="BD87" i="3"/>
  <c r="BA87" i="3"/>
  <c r="BC87" i="3"/>
  <c r="BH98" i="3"/>
  <c r="BH83" i="1"/>
  <c r="BF83" i="1"/>
  <c r="BG83" i="1"/>
  <c r="AM42" i="1"/>
  <c r="BB49" i="4"/>
  <c r="BG75" i="1"/>
  <c r="AM86" i="1"/>
  <c r="BF75" i="1"/>
  <c r="AO86" i="1"/>
  <c r="BE75" i="1"/>
  <c r="BD86" i="1"/>
  <c r="BH75" i="1"/>
  <c r="BC42" i="3"/>
  <c r="BD42" i="3"/>
  <c r="BH74" i="3"/>
  <c r="M11" i="3"/>
  <c r="BF74" i="3"/>
  <c r="BG148" i="4"/>
  <c r="AR12" i="4"/>
  <c r="AF28" i="4"/>
  <c r="BJ12" i="4"/>
  <c r="BF126" i="4"/>
  <c r="BG86" i="4"/>
  <c r="BA82" i="4"/>
  <c r="AC13" i="4" s="1"/>
  <c r="BH60" i="4"/>
  <c r="AO74" i="4"/>
  <c r="BG115" i="4"/>
  <c r="BG63" i="4"/>
  <c r="BH12" i="4"/>
  <c r="BI13" i="4" s="1"/>
  <c r="AF22" i="4"/>
  <c r="AO75" i="4"/>
  <c r="BD74" i="4"/>
  <c r="BD82" i="4" s="1"/>
  <c r="BH63" i="4"/>
  <c r="AM74" i="4"/>
  <c r="BF82" i="4"/>
  <c r="AR13" i="4"/>
  <c r="AO61" i="1"/>
  <c r="BD61" i="1"/>
  <c r="BH40" i="1"/>
  <c r="BH49" i="1" s="1"/>
  <c r="G11" i="1"/>
  <c r="BE40" i="1"/>
  <c r="BF40" i="1"/>
  <c r="AM61" i="1"/>
  <c r="AP4" i="1"/>
  <c r="BA104" i="3"/>
  <c r="AM73" i="3"/>
  <c r="BG52" i="3"/>
  <c r="BF95" i="3"/>
  <c r="AN19" i="3"/>
  <c r="AP19" i="3" s="1"/>
  <c r="AG19" i="3" s="1"/>
  <c r="AR6" i="6"/>
  <c r="BK6" i="6"/>
  <c r="AM40" i="6"/>
  <c r="BE61" i="6"/>
  <c r="BD40" i="6"/>
  <c r="BA40" i="6"/>
  <c r="BH61" i="6"/>
  <c r="BH71" i="6" s="1"/>
  <c r="K5" i="6"/>
  <c r="AM5" i="6" s="1"/>
  <c r="BK3" i="6"/>
  <c r="BK3" i="4"/>
  <c r="AQ10" i="6"/>
  <c r="BK10" i="6" s="1"/>
  <c r="K8" i="6"/>
  <c r="BE62" i="6"/>
  <c r="AO51" i="6"/>
  <c r="BF62" i="6"/>
  <c r="BG62" i="6"/>
  <c r="AY6" i="6"/>
  <c r="BH6" i="6" s="1"/>
  <c r="BI7" i="6" s="1"/>
  <c r="AY11" i="6"/>
  <c r="BH11" i="6" s="1"/>
  <c r="BA60" i="6"/>
  <c r="BH12" i="1"/>
  <c r="AQ16" i="3"/>
  <c r="BJ15" i="6"/>
  <c r="I17" i="6"/>
  <c r="BE53" i="6"/>
  <c r="BF53" i="6"/>
  <c r="BG53" i="6"/>
  <c r="AM84" i="6"/>
  <c r="BK15" i="6"/>
  <c r="AR15" i="6"/>
  <c r="AO13" i="6"/>
  <c r="AQ13" i="6" s="1"/>
  <c r="AH13" i="6" s="1"/>
  <c r="AZ14" i="6"/>
  <c r="BH14" i="6" s="1"/>
  <c r="AZ9" i="6"/>
  <c r="BH9" i="6" s="1"/>
  <c r="BC51" i="2"/>
  <c r="J17" i="4"/>
  <c r="AL17" i="4" s="1"/>
  <c r="BA85" i="4"/>
  <c r="BH64" i="4"/>
  <c r="BB85" i="4"/>
  <c r="BB93" i="4" s="1"/>
  <c r="BA93" i="4"/>
  <c r="BH84" i="1"/>
  <c r="BD53" i="1"/>
  <c r="BA85" i="3"/>
  <c r="AO72" i="1"/>
  <c r="BC72" i="1"/>
  <c r="BB72" i="1"/>
  <c r="BA72" i="1"/>
  <c r="G14" i="1"/>
  <c r="BF41" i="1"/>
  <c r="BH41" i="1"/>
  <c r="BG41" i="1"/>
  <c r="BG49" i="1" s="1"/>
  <c r="AM72" i="1"/>
  <c r="BD72" i="1"/>
  <c r="BD42" i="6"/>
  <c r="BD49" i="6" s="1"/>
  <c r="BE93" i="6"/>
  <c r="BH83" i="6"/>
  <c r="BH93" i="6"/>
  <c r="BB42" i="6"/>
  <c r="BB49" i="6" s="1"/>
  <c r="BA42" i="6"/>
  <c r="BC42" i="6"/>
  <c r="BC49" i="6" s="1"/>
  <c r="AL5" i="6"/>
  <c r="AN17" i="4"/>
  <c r="AO17" i="4"/>
  <c r="BF93" i="4"/>
  <c r="BG93" i="4"/>
  <c r="AE16" i="4" s="1"/>
  <c r="BK13" i="4"/>
  <c r="BJ9" i="1"/>
  <c r="H17" i="2"/>
  <c r="AO7" i="2"/>
  <c r="BA84" i="2"/>
  <c r="BB41" i="1"/>
  <c r="BH14" i="1"/>
  <c r="BI13" i="1" s="1"/>
  <c r="BH72" i="1"/>
  <c r="BC41" i="1"/>
  <c r="BA41" i="1"/>
  <c r="AQ19" i="6"/>
  <c r="AH19" i="6" s="1"/>
  <c r="BB60" i="6"/>
  <c r="BH14" i="3"/>
  <c r="AM42" i="2"/>
  <c r="BG49" i="6"/>
  <c r="AX12" i="6"/>
  <c r="BH12" i="6" s="1"/>
  <c r="AZ5" i="6"/>
  <c r="AL14" i="6"/>
  <c r="BI4" i="4"/>
  <c r="BH93" i="4"/>
  <c r="BH6" i="4"/>
  <c r="BH11" i="4"/>
  <c r="BI10" i="4" s="1"/>
  <c r="K8" i="4"/>
  <c r="AM8" i="4" s="1"/>
  <c r="AM51" i="4"/>
  <c r="BH62" i="4"/>
  <c r="BG62" i="4"/>
  <c r="BG71" i="4" s="1"/>
  <c r="AO51" i="4"/>
  <c r="BF62" i="4"/>
  <c r="BE62" i="4"/>
  <c r="BE71" i="4" s="1"/>
  <c r="BB51" i="4"/>
  <c r="BB60" i="4" s="1"/>
  <c r="AD7" i="4" s="1"/>
  <c r="BA51" i="4"/>
  <c r="J8" i="4"/>
  <c r="BC51" i="4"/>
  <c r="BD51" i="4"/>
  <c r="BD83" i="1"/>
  <c r="F17" i="1"/>
  <c r="BC83" i="1"/>
  <c r="AR15" i="3"/>
  <c r="BF93" i="3"/>
  <c r="BD104" i="3"/>
  <c r="BH18" i="6"/>
  <c r="BI19" i="6" s="1"/>
  <c r="BA96" i="6"/>
  <c r="BA104" i="6" s="1"/>
  <c r="BC104" i="6"/>
  <c r="AE19" i="6" s="1"/>
  <c r="AO11" i="6"/>
  <c r="AR12" i="3"/>
  <c r="AR12" i="6"/>
  <c r="BH15" i="6"/>
  <c r="BI16" i="6" s="1"/>
  <c r="BG82" i="6"/>
  <c r="M17" i="6"/>
  <c r="AM17" i="6" s="1"/>
  <c r="BA86" i="6"/>
  <c r="BD86" i="6"/>
  <c r="BD93" i="6" s="1"/>
  <c r="BH82" i="6"/>
  <c r="BF40" i="4"/>
  <c r="G11" i="4"/>
  <c r="BA61" i="4"/>
  <c r="BA71" i="4" s="1"/>
  <c r="BC61" i="4"/>
  <c r="BC71" i="4" s="1"/>
  <c r="BB61" i="4"/>
  <c r="BB71" i="4" s="1"/>
  <c r="BE40" i="4"/>
  <c r="BE49" i="4" s="1"/>
  <c r="BD61" i="4"/>
  <c r="BD71" i="4" s="1"/>
  <c r="AO61" i="4"/>
  <c r="BH40" i="4"/>
  <c r="BH49" i="4" s="1"/>
  <c r="BG40" i="4"/>
  <c r="BG49" i="4" s="1"/>
  <c r="BC39" i="6"/>
  <c r="BH50" i="6"/>
  <c r="BE60" i="6"/>
  <c r="BG60" i="6"/>
  <c r="BH82" i="4"/>
  <c r="AN14" i="4"/>
  <c r="BA61" i="6"/>
  <c r="BA71" i="6" s="1"/>
  <c r="BC61" i="6"/>
  <c r="BC71" i="6" s="1"/>
  <c r="BD61" i="6"/>
  <c r="BD71" i="6" s="1"/>
  <c r="F11" i="6"/>
  <c r="BB61" i="6"/>
  <c r="BB71" i="6" s="1"/>
  <c r="AR3" i="6"/>
  <c r="BJ3" i="6"/>
  <c r="BK9" i="6"/>
  <c r="AR9" i="6"/>
  <c r="BF93" i="6"/>
  <c r="AP20" i="6"/>
  <c r="AI19" i="6" s="1"/>
  <c r="BF60" i="6"/>
  <c r="BC74" i="4"/>
  <c r="BB74" i="4"/>
  <c r="BB82" i="4" s="1"/>
  <c r="AD13" i="4" s="1"/>
  <c r="J14" i="4"/>
  <c r="AL14" i="4" s="1"/>
  <c r="BC82" i="4"/>
  <c r="AE13" i="4" s="1"/>
  <c r="AG13" i="4"/>
  <c r="BJ13" i="4"/>
  <c r="BF71" i="4"/>
  <c r="AM14" i="4"/>
  <c r="BJ3" i="4"/>
  <c r="AR3" i="4"/>
  <c r="BI7" i="4"/>
  <c r="BF49" i="4"/>
  <c r="AD4" i="4" s="1"/>
  <c r="AR7" i="4"/>
  <c r="BK12" i="6"/>
  <c r="BD82" i="6"/>
  <c r="BA82" i="6"/>
  <c r="AC13" i="6" s="1"/>
  <c r="AM14" i="6"/>
  <c r="AN11" i="6"/>
  <c r="BC82" i="6"/>
  <c r="BE51" i="2"/>
  <c r="BG51" i="2"/>
  <c r="BB62" i="2"/>
  <c r="BE93" i="4"/>
  <c r="AR12" i="2"/>
  <c r="BF82" i="6"/>
  <c r="AD13" i="6" s="1"/>
  <c r="AR18" i="6"/>
  <c r="BK18" i="6"/>
  <c r="BD104" i="6"/>
  <c r="AF19" i="6" s="1"/>
  <c r="BH60" i="6"/>
  <c r="BK7" i="6"/>
  <c r="AR7" i="6"/>
  <c r="AR18" i="3"/>
  <c r="BA83" i="6"/>
  <c r="BE49" i="6"/>
  <c r="F17" i="6"/>
  <c r="BB83" i="6"/>
  <c r="BB93" i="6" s="1"/>
  <c r="AN4" i="6"/>
  <c r="AP4" i="6" s="1"/>
  <c r="AG4" i="6" s="1"/>
  <c r="AM16" i="6"/>
  <c r="AQ16" i="6" s="1"/>
  <c r="BK16" i="6" s="1"/>
  <c r="BA5" i="6"/>
  <c r="BH5" i="6" s="1"/>
  <c r="BI4" i="6" s="1"/>
  <c r="AH4" i="6"/>
  <c r="BH42" i="6"/>
  <c r="BH49" i="6" s="1"/>
  <c r="BC83" i="6"/>
  <c r="BC93" i="6" s="1"/>
  <c r="AL17" i="6"/>
  <c r="AP17" i="6" s="1"/>
  <c r="AF25" i="6"/>
  <c r="BI126" i="6"/>
  <c r="AB25" i="6" s="1"/>
  <c r="AC25" i="6"/>
  <c r="AE22" i="6"/>
  <c r="BI115" i="6"/>
  <c r="AB22" i="6" s="1"/>
  <c r="AC22" i="6"/>
  <c r="AD22" i="6"/>
  <c r="AC31" i="6"/>
  <c r="AI28" i="6"/>
  <c r="AL8" i="6"/>
  <c r="AE25" i="6"/>
  <c r="AL35" i="6"/>
  <c r="AP35" i="6" s="1"/>
  <c r="AP32" i="6"/>
  <c r="AM20" i="6"/>
  <c r="AQ20" i="6" s="1"/>
  <c r="AJ19" i="6" s="1"/>
  <c r="AF34" i="6"/>
  <c r="BC60" i="6"/>
  <c r="AO32" i="6"/>
  <c r="AQ32" i="6" s="1"/>
  <c r="AJ31" i="6" s="1"/>
  <c r="AM29" i="6"/>
  <c r="AQ29" i="6" s="1"/>
  <c r="AJ28" i="6" s="1"/>
  <c r="AN14" i="6"/>
  <c r="BB148" i="6"/>
  <c r="AD31" i="6" s="1"/>
  <c r="AC19" i="6"/>
  <c r="BD60" i="6"/>
  <c r="AR31" i="6"/>
  <c r="AV30" i="6" s="1"/>
  <c r="AG31" i="6"/>
  <c r="AE28" i="6"/>
  <c r="BJ7" i="6"/>
  <c r="AO35" i="6"/>
  <c r="AQ35" i="6" s="1"/>
  <c r="AJ34" i="6" s="1"/>
  <c r="BC148" i="6"/>
  <c r="AE31" i="6" s="1"/>
  <c r="AD19" i="6"/>
  <c r="BI159" i="6"/>
  <c r="AB34" i="6" s="1"/>
  <c r="AC34" i="6"/>
  <c r="AE34" i="6"/>
  <c r="BD137" i="6"/>
  <c r="AF28" i="6" s="1"/>
  <c r="BD148" i="6"/>
  <c r="AF31" i="6" s="1"/>
  <c r="D44" i="6"/>
  <c r="D45" i="6"/>
  <c r="AW25" i="6"/>
  <c r="AI25" i="6"/>
  <c r="AU24" i="6"/>
  <c r="AO14" i="6"/>
  <c r="AD28" i="6"/>
  <c r="BF49" i="6"/>
  <c r="AM8" i="6"/>
  <c r="AN5" i="6"/>
  <c r="AN32" i="6"/>
  <c r="AM11" i="6"/>
  <c r="AN8" i="6"/>
  <c r="AC28" i="6"/>
  <c r="AO8" i="6"/>
  <c r="AL11" i="6"/>
  <c r="AL23" i="6"/>
  <c r="AP23" i="6" s="1"/>
  <c r="AO17" i="6"/>
  <c r="BI115" i="4"/>
  <c r="AB22" i="4" s="1"/>
  <c r="AC22" i="4"/>
  <c r="BI137" i="4"/>
  <c r="AB28" i="4" s="1"/>
  <c r="AC28" i="4"/>
  <c r="AG7" i="4"/>
  <c r="BJ7" i="4"/>
  <c r="AG22" i="4"/>
  <c r="BJ22" i="4"/>
  <c r="BH104" i="4"/>
  <c r="BI104" i="4" s="1"/>
  <c r="BD60" i="4"/>
  <c r="AR4" i="4"/>
  <c r="AH4" i="4"/>
  <c r="BJ4" i="4"/>
  <c r="BK4" i="4"/>
  <c r="AO14" i="4"/>
  <c r="AN23" i="4"/>
  <c r="BA49" i="4"/>
  <c r="BK10" i="4"/>
  <c r="BJ10" i="4"/>
  <c r="AR10" i="4"/>
  <c r="AH10" i="4"/>
  <c r="BK28" i="4"/>
  <c r="AH28" i="4"/>
  <c r="BJ28" i="4"/>
  <c r="AF34" i="4"/>
  <c r="AD34" i="4"/>
  <c r="BD93" i="4"/>
  <c r="AN35" i="4"/>
  <c r="AP35" i="4" s="1"/>
  <c r="BI16" i="4"/>
  <c r="AM26" i="4"/>
  <c r="AQ26" i="4" s="1"/>
  <c r="AJ25" i="4" s="1"/>
  <c r="AW25" i="4"/>
  <c r="AI25" i="4"/>
  <c r="AL32" i="4"/>
  <c r="AP32" i="4" s="1"/>
  <c r="BK34" i="4"/>
  <c r="AH34" i="4"/>
  <c r="BJ34" i="4"/>
  <c r="AR34" i="4"/>
  <c r="AV33" i="4" s="1"/>
  <c r="AO35" i="4"/>
  <c r="AQ35" i="4" s="1"/>
  <c r="AJ34" i="4" s="1"/>
  <c r="AD25" i="4"/>
  <c r="AO5" i="4"/>
  <c r="AQ5" i="4" s="1"/>
  <c r="AJ4" i="4" s="1"/>
  <c r="BB148" i="4"/>
  <c r="AD31" i="4" s="1"/>
  <c r="AO8" i="4"/>
  <c r="AL5" i="4"/>
  <c r="AL29" i="4"/>
  <c r="AP29" i="4" s="1"/>
  <c r="AE34" i="4"/>
  <c r="AR9" i="4"/>
  <c r="BK9" i="4"/>
  <c r="BJ9" i="4"/>
  <c r="BA60" i="4"/>
  <c r="AE31" i="4"/>
  <c r="AE22" i="4"/>
  <c r="AH16" i="4"/>
  <c r="BJ16" i="4"/>
  <c r="BK16" i="4"/>
  <c r="AR16" i="4"/>
  <c r="AM17" i="4"/>
  <c r="AN5" i="4"/>
  <c r="AF25" i="4"/>
  <c r="BI148" i="4"/>
  <c r="AB31" i="4" s="1"/>
  <c r="AC31" i="4"/>
  <c r="BI159" i="4"/>
  <c r="AB34" i="4" s="1"/>
  <c r="AC34" i="4"/>
  <c r="AE28" i="4"/>
  <c r="AP23" i="4"/>
  <c r="BC49" i="4"/>
  <c r="AM29" i="4"/>
  <c r="AQ29" i="4" s="1"/>
  <c r="AJ28" i="4" s="1"/>
  <c r="BI126" i="4"/>
  <c r="AB25" i="4" s="1"/>
  <c r="AL11" i="4"/>
  <c r="AM11" i="4"/>
  <c r="AN8" i="4"/>
  <c r="D44" i="4"/>
  <c r="D45" i="4"/>
  <c r="BC60" i="4"/>
  <c r="AE7" i="4" s="1"/>
  <c r="AF31" i="4"/>
  <c r="BD49" i="4"/>
  <c r="BH104" i="2"/>
  <c r="BH148" i="2"/>
  <c r="BJ31" i="2"/>
  <c r="BJ22" i="2"/>
  <c r="AM75" i="2"/>
  <c r="BE104" i="2"/>
  <c r="BF73" i="2"/>
  <c r="AM13" i="2"/>
  <c r="AQ13" i="2" s="1"/>
  <c r="AH13" i="2" s="1"/>
  <c r="AN35" i="2"/>
  <c r="BG73" i="2"/>
  <c r="BD52" i="2"/>
  <c r="BG115" i="2"/>
  <c r="AM52" i="2"/>
  <c r="AR3" i="2"/>
  <c r="AO52" i="2"/>
  <c r="BH73" i="2"/>
  <c r="BE73" i="2"/>
  <c r="BE159" i="3"/>
  <c r="BB54" i="3"/>
  <c r="BA54" i="3"/>
  <c r="BH126" i="3"/>
  <c r="BC54" i="3"/>
  <c r="F8" i="3"/>
  <c r="BB50" i="3"/>
  <c r="BC50" i="3"/>
  <c r="BA50" i="3"/>
  <c r="BD54" i="3"/>
  <c r="BF137" i="3"/>
  <c r="AD28" i="3" s="1"/>
  <c r="AH22" i="1"/>
  <c r="BK22" i="1"/>
  <c r="AR22" i="1"/>
  <c r="BA83" i="1"/>
  <c r="BB83" i="1"/>
  <c r="BD85" i="1"/>
  <c r="BE148" i="1"/>
  <c r="BI148" i="1" s="1"/>
  <c r="AB31" i="1" s="1"/>
  <c r="BD64" i="1"/>
  <c r="BH64" i="1"/>
  <c r="BH137" i="1"/>
  <c r="BE137" i="1"/>
  <c r="BA53" i="1"/>
  <c r="O5" i="1"/>
  <c r="BE83" i="1"/>
  <c r="AO42" i="1"/>
  <c r="AP16" i="3"/>
  <c r="AG16" i="3" s="1"/>
  <c r="AP13" i="2"/>
  <c r="AG13" i="2" s="1"/>
  <c r="AQ7" i="2"/>
  <c r="AH7" i="2" s="1"/>
  <c r="AR6" i="3"/>
  <c r="BG49" i="3"/>
  <c r="N5" i="2"/>
  <c r="BC42" i="2"/>
  <c r="BD42" i="2"/>
  <c r="BA42" i="2"/>
  <c r="BB42" i="2"/>
  <c r="AM76" i="3"/>
  <c r="AO76" i="3"/>
  <c r="Q14" i="3"/>
  <c r="BE97" i="3"/>
  <c r="BF97" i="3"/>
  <c r="BF104" i="3" s="1"/>
  <c r="BG97" i="3"/>
  <c r="BH97" i="3"/>
  <c r="BK18" i="3"/>
  <c r="H14" i="1"/>
  <c r="BB73" i="1"/>
  <c r="BC73" i="1"/>
  <c r="BA73" i="1"/>
  <c r="L8" i="3"/>
  <c r="BA52" i="3"/>
  <c r="BB52" i="3"/>
  <c r="BC52" i="3"/>
  <c r="BG64" i="2"/>
  <c r="K17" i="2"/>
  <c r="BF64" i="2"/>
  <c r="AM85" i="2"/>
  <c r="AO85" i="2"/>
  <c r="BC104" i="3"/>
  <c r="BD41" i="1"/>
  <c r="M5" i="1"/>
  <c r="BF72" i="1"/>
  <c r="BG72" i="1"/>
  <c r="AM41" i="1"/>
  <c r="BE72" i="1"/>
  <c r="AO41" i="1"/>
  <c r="BJ3" i="3"/>
  <c r="BK15" i="3"/>
  <c r="BJ15" i="3"/>
  <c r="AP13" i="3"/>
  <c r="AG13" i="3" s="1"/>
  <c r="AP16" i="1"/>
  <c r="AG16" i="1" s="1"/>
  <c r="BC53" i="1"/>
  <c r="BB53" i="1"/>
  <c r="BJ15" i="1"/>
  <c r="BJ6" i="1"/>
  <c r="BH41" i="2"/>
  <c r="BB72" i="2"/>
  <c r="BC72" i="2"/>
  <c r="BC82" i="2" s="1"/>
  <c r="F14" i="2"/>
  <c r="AO5" i="2" s="1"/>
  <c r="BA72" i="2"/>
  <c r="BK3" i="2"/>
  <c r="BJ18" i="3"/>
  <c r="BE49" i="3"/>
  <c r="AR3" i="3"/>
  <c r="BK3" i="3"/>
  <c r="BI19" i="3"/>
  <c r="BF49" i="3"/>
  <c r="BE64" i="1"/>
  <c r="AM85" i="1"/>
  <c r="BG64" i="1"/>
  <c r="AO85" i="1"/>
  <c r="K17" i="1"/>
  <c r="BH5" i="1"/>
  <c r="BD74" i="2"/>
  <c r="BA74" i="2"/>
  <c r="AP10" i="2"/>
  <c r="AG10" i="2" s="1"/>
  <c r="J14" i="2"/>
  <c r="BH63" i="2"/>
  <c r="K14" i="2"/>
  <c r="AM74" i="2"/>
  <c r="BF63" i="2"/>
  <c r="BE63" i="2"/>
  <c r="BG63" i="2"/>
  <c r="BK15" i="1"/>
  <c r="AR15" i="1"/>
  <c r="AP13" i="1"/>
  <c r="AG13" i="1" s="1"/>
  <c r="AR9" i="1"/>
  <c r="BK9" i="1"/>
  <c r="H11" i="1"/>
  <c r="BA62" i="1"/>
  <c r="BB62" i="1"/>
  <c r="BD62" i="1"/>
  <c r="BC62" i="1"/>
  <c r="AR6" i="1"/>
  <c r="AO8" i="2"/>
  <c r="BE85" i="2"/>
  <c r="BH85" i="2"/>
  <c r="BF85" i="2"/>
  <c r="AO64" i="2"/>
  <c r="AM64" i="2"/>
  <c r="BG85" i="2"/>
  <c r="AZ17" i="2"/>
  <c r="AO16" i="2"/>
  <c r="AQ16" i="2" s="1"/>
  <c r="AH16" i="2" s="1"/>
  <c r="BA9" i="2"/>
  <c r="BH9" i="2" s="1"/>
  <c r="BI10" i="2" s="1"/>
  <c r="BA64" i="2"/>
  <c r="BC64" i="2"/>
  <c r="N11" i="2"/>
  <c r="AL11" i="2" s="1"/>
  <c r="BB64" i="2"/>
  <c r="BD64" i="2"/>
  <c r="BJ9" i="2"/>
  <c r="AE22" i="2"/>
  <c r="AR22" i="3"/>
  <c r="BJ22" i="3"/>
  <c r="BK22" i="3"/>
  <c r="BI31" i="1"/>
  <c r="AP29" i="2"/>
  <c r="AI28" i="2" s="1"/>
  <c r="BK21" i="1"/>
  <c r="AR21" i="1"/>
  <c r="BF104" i="1"/>
  <c r="BA115" i="1"/>
  <c r="BJ22" i="1"/>
  <c r="AM26" i="2"/>
  <c r="AQ26" i="2" s="1"/>
  <c r="AJ25" i="2" s="1"/>
  <c r="AQ4" i="2"/>
  <c r="AH4" i="2" s="1"/>
  <c r="BD65" i="3"/>
  <c r="AM35" i="3"/>
  <c r="AQ35" i="3" s="1"/>
  <c r="BC17" i="3"/>
  <c r="BC39" i="3"/>
  <c r="AF31" i="3"/>
  <c r="AL20" i="3"/>
  <c r="AN32" i="1"/>
  <c r="AP32" i="1" s="1"/>
  <c r="BH126" i="1"/>
  <c r="AF25" i="1" s="1"/>
  <c r="BK22" i="2"/>
  <c r="AH31" i="2"/>
  <c r="BB52" i="1"/>
  <c r="BD148" i="1"/>
  <c r="AF31" i="1" s="1"/>
  <c r="AM29" i="1"/>
  <c r="BA17" i="1"/>
  <c r="AL35" i="2"/>
  <c r="AP35" i="2" s="1"/>
  <c r="AI34" i="2" s="1"/>
  <c r="BJ21" i="1"/>
  <c r="N5" i="1"/>
  <c r="BC42" i="1"/>
  <c r="BD42" i="1"/>
  <c r="BA42" i="1"/>
  <c r="BB42" i="1"/>
  <c r="AE28" i="1"/>
  <c r="AQ29" i="1"/>
  <c r="AJ28" i="1" s="1"/>
  <c r="BE49" i="1"/>
  <c r="AL32" i="1"/>
  <c r="AP10" i="3"/>
  <c r="AG10" i="3" s="1"/>
  <c r="BB126" i="1"/>
  <c r="BE104" i="1"/>
  <c r="BD126" i="1"/>
  <c r="BH159" i="2"/>
  <c r="BI159" i="2" s="1"/>
  <c r="AB34" i="2" s="1"/>
  <c r="Q11" i="3"/>
  <c r="AP35" i="3"/>
  <c r="BE137" i="3"/>
  <c r="AN23" i="1"/>
  <c r="BC126" i="1"/>
  <c r="AR31" i="2"/>
  <c r="AV30" i="2" s="1"/>
  <c r="AR22" i="2"/>
  <c r="BI31" i="2"/>
  <c r="BJ12" i="1"/>
  <c r="AL32" i="3"/>
  <c r="AM32" i="2"/>
  <c r="AQ32" i="2" s="1"/>
  <c r="AJ31" i="2" s="1"/>
  <c r="BB17" i="2"/>
  <c r="AX29" i="2"/>
  <c r="BH29" i="2" s="1"/>
  <c r="BI28" i="2" s="1"/>
  <c r="AL32" i="2"/>
  <c r="AP32" i="2" s="1"/>
  <c r="BJ25" i="1"/>
  <c r="BK25" i="1"/>
  <c r="AH25" i="1"/>
  <c r="BD115" i="3"/>
  <c r="AH22" i="2"/>
  <c r="BA148" i="3"/>
  <c r="AC31" i="3" s="1"/>
  <c r="AM26" i="1"/>
  <c r="AQ26" i="1" s="1"/>
  <c r="AJ25" i="1" s="1"/>
  <c r="BA148" i="2"/>
  <c r="AC31" i="2" s="1"/>
  <c r="BH30" i="2"/>
  <c r="AN23" i="3"/>
  <c r="AP23" i="3" s="1"/>
  <c r="BB104" i="3"/>
  <c r="AF34" i="1"/>
  <c r="BF137" i="1"/>
  <c r="AR25" i="1"/>
  <c r="AV24" i="1" s="1"/>
  <c r="BH50" i="1"/>
  <c r="AM26" i="3"/>
  <c r="AQ26" i="3" s="1"/>
  <c r="AM29" i="2"/>
  <c r="L8" i="1"/>
  <c r="BE115" i="1"/>
  <c r="AP29" i="1"/>
  <c r="AI28" i="1" s="1"/>
  <c r="BH5" i="3"/>
  <c r="AP32" i="3"/>
  <c r="AM23" i="1"/>
  <c r="AQ23" i="1" s="1"/>
  <c r="AJ22" i="1" s="1"/>
  <c r="BH104" i="1"/>
  <c r="BH86" i="1"/>
  <c r="AR28" i="2"/>
  <c r="AV27" i="2" s="1"/>
  <c r="AN26" i="1"/>
  <c r="BE115" i="3"/>
  <c r="AC22" i="3" s="1"/>
  <c r="AM23" i="3"/>
  <c r="BI22" i="3"/>
  <c r="BG159" i="1"/>
  <c r="AO23" i="2"/>
  <c r="AQ23" i="2" s="1"/>
  <c r="AJ22" i="2" s="1"/>
  <c r="BD115" i="2"/>
  <c r="AQ7" i="1"/>
  <c r="AX29" i="1"/>
  <c r="BH29" i="1" s="1"/>
  <c r="BI28" i="1" s="1"/>
  <c r="BB17" i="1"/>
  <c r="AM32" i="1"/>
  <c r="AM29" i="3"/>
  <c r="AQ29" i="3" s="1"/>
  <c r="AJ28" i="3" s="1"/>
  <c r="BA17" i="3"/>
  <c r="BH17" i="3" s="1"/>
  <c r="BB6" i="3"/>
  <c r="BB63" i="3"/>
  <c r="BC63" i="3"/>
  <c r="BA63" i="3"/>
  <c r="L11" i="3"/>
  <c r="BD63" i="3"/>
  <c r="BE74" i="3"/>
  <c r="BK12" i="3"/>
  <c r="BG74" i="3"/>
  <c r="AM63" i="3"/>
  <c r="BJ3" i="1"/>
  <c r="BG63" i="1"/>
  <c r="AQ10" i="1"/>
  <c r="AH10" i="1" s="1"/>
  <c r="K14" i="1"/>
  <c r="BF63" i="1"/>
  <c r="AM74" i="1"/>
  <c r="AO74" i="1"/>
  <c r="BD74" i="1"/>
  <c r="BH63" i="1"/>
  <c r="BC74" i="1"/>
  <c r="BB74" i="1"/>
  <c r="BA74" i="1"/>
  <c r="BK12" i="1"/>
  <c r="AR12" i="1"/>
  <c r="AP7" i="2"/>
  <c r="AG7" i="2" s="1"/>
  <c r="H5" i="3"/>
  <c r="BK6" i="3"/>
  <c r="BA39" i="3"/>
  <c r="BD39" i="3"/>
  <c r="BD49" i="3" s="1"/>
  <c r="BB39" i="3"/>
  <c r="BJ6" i="3"/>
  <c r="AX3" i="3"/>
  <c r="BH3" i="3" s="1"/>
  <c r="AM4" i="3"/>
  <c r="AQ4" i="3" s="1"/>
  <c r="BK4" i="3" s="1"/>
  <c r="BF53" i="3"/>
  <c r="AO84" i="3"/>
  <c r="I17" i="3"/>
  <c r="AN8" i="3" s="1"/>
  <c r="AM84" i="3"/>
  <c r="H17" i="3"/>
  <c r="BB84" i="3"/>
  <c r="BA84" i="3"/>
  <c r="BD84" i="3"/>
  <c r="BC84" i="3"/>
  <c r="BH53" i="3"/>
  <c r="BE53" i="3"/>
  <c r="BG53" i="3"/>
  <c r="BD40" i="1"/>
  <c r="BH3" i="1"/>
  <c r="BH11" i="1"/>
  <c r="J5" i="1"/>
  <c r="AL5" i="1" s="1"/>
  <c r="BA40" i="1"/>
  <c r="K5" i="1"/>
  <c r="BG61" i="1"/>
  <c r="AM40" i="1"/>
  <c r="BF61" i="1"/>
  <c r="AO40" i="1"/>
  <c r="BE61" i="1"/>
  <c r="BH61" i="1"/>
  <c r="AP10" i="1"/>
  <c r="AG10" i="1" s="1"/>
  <c r="BB40" i="1"/>
  <c r="AR3" i="1"/>
  <c r="BA52" i="1"/>
  <c r="M8" i="1"/>
  <c r="AO52" i="1"/>
  <c r="BH73" i="1"/>
  <c r="BE73" i="1"/>
  <c r="BF73" i="1"/>
  <c r="BD52" i="1"/>
  <c r="BG73" i="1"/>
  <c r="AZ6" i="1"/>
  <c r="BH6" i="1" s="1"/>
  <c r="AO13" i="1"/>
  <c r="AQ13" i="1" s="1"/>
  <c r="AH13" i="1" s="1"/>
  <c r="AP7" i="1"/>
  <c r="AG7" i="1" s="1"/>
  <c r="BK6" i="1"/>
  <c r="BK12" i="2"/>
  <c r="BJ12" i="2"/>
  <c r="BJ6" i="2"/>
  <c r="AY12" i="2"/>
  <c r="BH52" i="2"/>
  <c r="BF52" i="2"/>
  <c r="I14" i="2"/>
  <c r="AZ8" i="2"/>
  <c r="BH8" i="2" s="1"/>
  <c r="BI7" i="2" s="1"/>
  <c r="BE52" i="2"/>
  <c r="AM73" i="2"/>
  <c r="BD73" i="2"/>
  <c r="BG52" i="2"/>
  <c r="BG60" i="2" s="1"/>
  <c r="AQ10" i="3"/>
  <c r="AH10" i="3" s="1"/>
  <c r="BG96" i="3"/>
  <c r="AO65" i="3"/>
  <c r="AM65" i="3"/>
  <c r="BE96" i="3"/>
  <c r="BH96" i="3"/>
  <c r="BA65" i="3"/>
  <c r="P11" i="3"/>
  <c r="AO20" i="3" s="1"/>
  <c r="BB65" i="3"/>
  <c r="BF53" i="2"/>
  <c r="BH53" i="2"/>
  <c r="AM84" i="2"/>
  <c r="BE53" i="2"/>
  <c r="AO84" i="2"/>
  <c r="BD84" i="2"/>
  <c r="I17" i="2"/>
  <c r="AM17" i="2" s="1"/>
  <c r="AR6" i="2"/>
  <c r="BK6" i="2"/>
  <c r="BH8" i="1"/>
  <c r="BF53" i="1"/>
  <c r="BG53" i="1"/>
  <c r="I17" i="1"/>
  <c r="AM17" i="1" s="1"/>
  <c r="AM84" i="1"/>
  <c r="BE53" i="1"/>
  <c r="H17" i="1"/>
  <c r="BD84" i="1"/>
  <c r="BA84" i="1"/>
  <c r="BA93" i="1" s="1"/>
  <c r="BB84" i="1"/>
  <c r="BC84" i="1"/>
  <c r="BH53" i="1"/>
  <c r="BH3" i="2"/>
  <c r="BI4" i="2" s="1"/>
  <c r="L5" i="3"/>
  <c r="BB41" i="3"/>
  <c r="BA41" i="3"/>
  <c r="M5" i="3"/>
  <c r="AM5" i="3" s="1"/>
  <c r="BE72" i="3"/>
  <c r="AM41" i="3"/>
  <c r="BH72" i="3"/>
  <c r="BF72" i="3"/>
  <c r="BF82" i="3" s="1"/>
  <c r="BG72" i="3"/>
  <c r="AO41" i="3"/>
  <c r="BC49" i="3"/>
  <c r="BJ12" i="3"/>
  <c r="BK9" i="2"/>
  <c r="BH62" i="2"/>
  <c r="J8" i="2"/>
  <c r="AL8" i="2" s="1"/>
  <c r="BD51" i="2"/>
  <c r="K8" i="2"/>
  <c r="AM8" i="2" s="1"/>
  <c r="BF62" i="2"/>
  <c r="BE62" i="2"/>
  <c r="AO51" i="2"/>
  <c r="BG62" i="2"/>
  <c r="AM51" i="2"/>
  <c r="BA51" i="2"/>
  <c r="BA60" i="2" s="1"/>
  <c r="BH86" i="2"/>
  <c r="BG86" i="2"/>
  <c r="BG93" i="2" s="1"/>
  <c r="BE86" i="2"/>
  <c r="BF86" i="2"/>
  <c r="AN17" i="2"/>
  <c r="AO75" i="2"/>
  <c r="BD75" i="2"/>
  <c r="BA75" i="2"/>
  <c r="BB75" i="2"/>
  <c r="N14" i="2"/>
  <c r="AN16" i="2"/>
  <c r="AP16" i="2" s="1"/>
  <c r="AG16" i="2" s="1"/>
  <c r="BA12" i="2"/>
  <c r="BH12" i="2" s="1"/>
  <c r="AR15" i="2"/>
  <c r="BK15" i="2"/>
  <c r="BJ15" i="2"/>
  <c r="BF51" i="3"/>
  <c r="BD62" i="3"/>
  <c r="AO62" i="3"/>
  <c r="AM62" i="3"/>
  <c r="H11" i="3"/>
  <c r="BB62" i="3"/>
  <c r="BG51" i="3"/>
  <c r="BE51" i="3"/>
  <c r="BE60" i="3" s="1"/>
  <c r="BA62" i="3"/>
  <c r="BH51" i="3"/>
  <c r="N11" i="1"/>
  <c r="BB64" i="1"/>
  <c r="BA64" i="1"/>
  <c r="BC64" i="1"/>
  <c r="O11" i="1"/>
  <c r="BH85" i="1"/>
  <c r="BE85" i="1"/>
  <c r="BG85" i="1"/>
  <c r="AO64" i="1"/>
  <c r="AM64" i="1"/>
  <c r="BF85" i="1"/>
  <c r="AZ17" i="1"/>
  <c r="BA9" i="1"/>
  <c r="BH9" i="1" s="1"/>
  <c r="AO16" i="1"/>
  <c r="AQ16" i="1" s="1"/>
  <c r="BD39" i="1"/>
  <c r="BC39" i="1"/>
  <c r="BK3" i="1"/>
  <c r="BB39" i="1"/>
  <c r="BB49" i="1" s="1"/>
  <c r="BA39" i="1"/>
  <c r="I5" i="1"/>
  <c r="BG50" i="1"/>
  <c r="BE50" i="1"/>
  <c r="AM39" i="1"/>
  <c r="BF50" i="1"/>
  <c r="AO39" i="1"/>
  <c r="AH4" i="1"/>
  <c r="BA83" i="2"/>
  <c r="BA93" i="2" s="1"/>
  <c r="BH42" i="2"/>
  <c r="BH49" i="2" s="1"/>
  <c r="BD83" i="2"/>
  <c r="BF42" i="2"/>
  <c r="BF49" i="2" s="1"/>
  <c r="BC83" i="2"/>
  <c r="BC93" i="2" s="1"/>
  <c r="BJ3" i="2"/>
  <c r="BB83" i="2"/>
  <c r="BB93" i="2" s="1"/>
  <c r="AM83" i="2"/>
  <c r="AO83" i="2"/>
  <c r="BG42" i="2"/>
  <c r="BG49" i="2" s="1"/>
  <c r="BE42" i="2"/>
  <c r="BE49" i="2" s="1"/>
  <c r="BH14" i="2"/>
  <c r="BH74" i="2"/>
  <c r="BD63" i="2"/>
  <c r="BD71" i="2" s="1"/>
  <c r="BB63" i="2"/>
  <c r="BB71" i="2" s="1"/>
  <c r="BA63" i="2"/>
  <c r="M11" i="2"/>
  <c r="AM11" i="2" s="1"/>
  <c r="BF74" i="2"/>
  <c r="BE74" i="2"/>
  <c r="BE82" i="2" s="1"/>
  <c r="AM63" i="2"/>
  <c r="AO63" i="2"/>
  <c r="BG74" i="2"/>
  <c r="AO14" i="2"/>
  <c r="BC63" i="2"/>
  <c r="AR9" i="2"/>
  <c r="AD28" i="2"/>
  <c r="AE31" i="2"/>
  <c r="BD73" i="3"/>
  <c r="BD82" i="3" s="1"/>
  <c r="BH52" i="3"/>
  <c r="BA73" i="3"/>
  <c r="BH12" i="3"/>
  <c r="BB73" i="3"/>
  <c r="BB82" i="3" s="1"/>
  <c r="H14" i="3"/>
  <c r="AL14" i="3" s="1"/>
  <c r="AM13" i="3"/>
  <c r="AQ13" i="3" s="1"/>
  <c r="AH13" i="3" s="1"/>
  <c r="AN7" i="3"/>
  <c r="AP7" i="3" s="1"/>
  <c r="AG7" i="3" s="1"/>
  <c r="AZ8" i="3"/>
  <c r="BH8" i="3" s="1"/>
  <c r="K17" i="3"/>
  <c r="AO85" i="3"/>
  <c r="BE64" i="3"/>
  <c r="BF64" i="3"/>
  <c r="BF71" i="3" s="1"/>
  <c r="J17" i="3"/>
  <c r="BB85" i="3"/>
  <c r="BH64" i="3"/>
  <c r="BH71" i="3" s="1"/>
  <c r="BD85" i="3"/>
  <c r="AR9" i="3"/>
  <c r="BD75" i="1"/>
  <c r="BD82" i="1" s="1"/>
  <c r="BC75" i="1"/>
  <c r="AM75" i="1"/>
  <c r="BE86" i="1"/>
  <c r="BE93" i="1" s="1"/>
  <c r="O14" i="1"/>
  <c r="BG86" i="1"/>
  <c r="N14" i="1"/>
  <c r="BA75" i="1"/>
  <c r="BD51" i="1"/>
  <c r="BA51" i="1"/>
  <c r="BB51" i="1"/>
  <c r="BC51" i="1"/>
  <c r="J8" i="1"/>
  <c r="K8" i="1"/>
  <c r="BF62" i="1"/>
  <c r="BH62" i="1"/>
  <c r="BE62" i="1"/>
  <c r="AO51" i="1"/>
  <c r="AM51" i="1"/>
  <c r="BG62" i="1"/>
  <c r="L11" i="1"/>
  <c r="BB63" i="1"/>
  <c r="BA63" i="1"/>
  <c r="BF74" i="1"/>
  <c r="BE74" i="1"/>
  <c r="AM63" i="1"/>
  <c r="AO63" i="1"/>
  <c r="BG74" i="1"/>
  <c r="BG82" i="1" s="1"/>
  <c r="BD63" i="1"/>
  <c r="BC63" i="1"/>
  <c r="M11" i="1"/>
  <c r="BH74" i="1"/>
  <c r="BG61" i="2"/>
  <c r="BD40" i="2"/>
  <c r="K5" i="2"/>
  <c r="J5" i="2"/>
  <c r="BC40" i="2"/>
  <c r="BH61" i="2"/>
  <c r="AO40" i="2"/>
  <c r="BE61" i="2"/>
  <c r="BA40" i="2"/>
  <c r="BA49" i="2" s="1"/>
  <c r="AM40" i="2"/>
  <c r="BB40" i="2"/>
  <c r="BB49" i="2" s="1"/>
  <c r="AL23" i="2"/>
  <c r="AP23" i="2" s="1"/>
  <c r="AI22" i="2" s="1"/>
  <c r="AF22" i="2"/>
  <c r="AL26" i="2"/>
  <c r="AP26" i="2" s="1"/>
  <c r="AN5" i="2"/>
  <c r="AE25" i="1"/>
  <c r="AE28" i="2"/>
  <c r="AL17" i="2"/>
  <c r="AD34" i="2"/>
  <c r="AF25" i="2"/>
  <c r="BB60" i="2"/>
  <c r="AO29" i="2"/>
  <c r="AQ29" i="2" s="1"/>
  <c r="AC34" i="2"/>
  <c r="BI115" i="2"/>
  <c r="AB22" i="2" s="1"/>
  <c r="AC22" i="2"/>
  <c r="AN8" i="2"/>
  <c r="AM5" i="2"/>
  <c r="AD31" i="2"/>
  <c r="BI148" i="2"/>
  <c r="AB31" i="2" s="1"/>
  <c r="AE25" i="2"/>
  <c r="AE34" i="2"/>
  <c r="BC60" i="2"/>
  <c r="D47" i="2"/>
  <c r="D48" i="2" s="1"/>
  <c r="D46" i="2"/>
  <c r="BI137" i="2"/>
  <c r="AB28" i="2" s="1"/>
  <c r="AC28" i="2"/>
  <c r="AD25" i="2"/>
  <c r="AF31" i="2"/>
  <c r="BI126" i="2"/>
  <c r="AB25" i="2" s="1"/>
  <c r="AC25" i="2"/>
  <c r="BI104" i="2"/>
  <c r="AO35" i="2"/>
  <c r="AQ35" i="2" s="1"/>
  <c r="AF28" i="2"/>
  <c r="BI126" i="1"/>
  <c r="AB25" i="1" s="1"/>
  <c r="AC25" i="1"/>
  <c r="AD25" i="1"/>
  <c r="AO32" i="1"/>
  <c r="AQ32" i="1" s="1"/>
  <c r="AJ31" i="1" s="1"/>
  <c r="D47" i="1"/>
  <c r="D48" i="1" s="1"/>
  <c r="D46" i="1"/>
  <c r="AD34" i="1"/>
  <c r="AF28" i="1"/>
  <c r="BC115" i="1"/>
  <c r="AE22" i="1" s="1"/>
  <c r="AD28" i="1"/>
  <c r="AE34" i="1"/>
  <c r="BI159" i="1"/>
  <c r="AB34" i="1" s="1"/>
  <c r="AC34" i="1"/>
  <c r="BD115" i="1"/>
  <c r="AF22" i="1" s="1"/>
  <c r="AN35" i="1"/>
  <c r="AP35" i="1" s="1"/>
  <c r="AL26" i="1"/>
  <c r="AP26" i="1" s="1"/>
  <c r="AO35" i="1"/>
  <c r="AE31" i="1"/>
  <c r="AI31" i="1"/>
  <c r="AC22" i="1"/>
  <c r="BI137" i="1"/>
  <c r="AB28" i="1" s="1"/>
  <c r="AC28" i="1"/>
  <c r="AU27" i="1"/>
  <c r="AM35" i="1"/>
  <c r="BC17" i="1"/>
  <c r="AL23" i="1"/>
  <c r="AO5" i="1"/>
  <c r="AD31" i="1"/>
  <c r="BB115" i="1"/>
  <c r="AD22" i="1" s="1"/>
  <c r="BI104" i="1"/>
  <c r="AH22" i="3"/>
  <c r="AF22" i="3"/>
  <c r="AD34" i="3"/>
  <c r="AD25" i="3"/>
  <c r="BH159" i="3"/>
  <c r="BG71" i="3"/>
  <c r="BK9" i="3"/>
  <c r="BJ9" i="3"/>
  <c r="AM20" i="3"/>
  <c r="AO17" i="3"/>
  <c r="AQ23" i="3"/>
  <c r="AJ22" i="3" s="1"/>
  <c r="BC82" i="3"/>
  <c r="BH49" i="3"/>
  <c r="AE22" i="3"/>
  <c r="AN5" i="3"/>
  <c r="AI22" i="3"/>
  <c r="D47" i="3"/>
  <c r="D48" i="3" s="1"/>
  <c r="D46" i="3"/>
  <c r="BI126" i="3"/>
  <c r="AB25" i="3" s="1"/>
  <c r="AC25" i="3"/>
  <c r="AI31" i="3"/>
  <c r="AW31" i="3"/>
  <c r="AU30" i="3"/>
  <c r="AE28" i="3"/>
  <c r="AE31" i="3"/>
  <c r="AE34" i="3"/>
  <c r="AD22" i="3"/>
  <c r="AE25" i="3"/>
  <c r="AF34" i="3"/>
  <c r="BH9" i="3"/>
  <c r="AM14" i="3"/>
  <c r="AD31" i="3"/>
  <c r="BI148" i="3"/>
  <c r="AB31" i="3" s="1"/>
  <c r="AI34" i="3"/>
  <c r="AO5" i="3"/>
  <c r="BI137" i="3"/>
  <c r="AB28" i="3" s="1"/>
  <c r="AC28" i="3"/>
  <c r="BI115" i="3"/>
  <c r="AB22" i="3" s="1"/>
  <c r="AI28" i="3"/>
  <c r="AU27" i="3"/>
  <c r="AW28" i="3"/>
  <c r="AF25" i="3"/>
  <c r="BC71" i="3"/>
  <c r="BI159" i="3"/>
  <c r="AB34" i="3" s="1"/>
  <c r="AC34" i="3"/>
  <c r="BA82" i="3"/>
  <c r="AH10" i="6" l="1"/>
  <c r="AR10" i="6"/>
  <c r="BJ10" i="6"/>
  <c r="AR19" i="6"/>
  <c r="BK19" i="6"/>
  <c r="BJ19" i="6"/>
  <c r="AW19" i="6" s="1"/>
  <c r="BE104" i="3"/>
  <c r="BA60" i="3"/>
  <c r="BH82" i="3"/>
  <c r="AC19" i="3"/>
  <c r="BG71" i="6"/>
  <c r="BD60" i="3"/>
  <c r="AL8" i="3"/>
  <c r="AP8" i="3" s="1"/>
  <c r="AI7" i="3" s="1"/>
  <c r="BB60" i="3"/>
  <c r="BE71" i="3"/>
  <c r="AN11" i="3"/>
  <c r="BH6" i="3"/>
  <c r="BI7" i="3" s="1"/>
  <c r="AN20" i="3"/>
  <c r="AP20" i="3" s="1"/>
  <c r="AI19" i="3" s="1"/>
  <c r="BA93" i="3"/>
  <c r="AC16" i="3" s="1"/>
  <c r="BC93" i="3"/>
  <c r="AE16" i="3" s="1"/>
  <c r="AH16" i="3"/>
  <c r="BJ16" i="3"/>
  <c r="BF93" i="1"/>
  <c r="AG4" i="1"/>
  <c r="BK4" i="1"/>
  <c r="AE4" i="6"/>
  <c r="AC16" i="6"/>
  <c r="BI13" i="3"/>
  <c r="BE82" i="3"/>
  <c r="AC13" i="3" s="1"/>
  <c r="AD16" i="4"/>
  <c r="AF7" i="4"/>
  <c r="AO11" i="4"/>
  <c r="AQ11" i="4" s="1"/>
  <c r="AJ10" i="4" s="1"/>
  <c r="AP14" i="4"/>
  <c r="AF13" i="4"/>
  <c r="AN5" i="1"/>
  <c r="BF49" i="1"/>
  <c r="BJ4" i="1"/>
  <c r="AR4" i="1"/>
  <c r="BJ19" i="3"/>
  <c r="AR13" i="6"/>
  <c r="BK13" i="6"/>
  <c r="BD93" i="1"/>
  <c r="BA49" i="6"/>
  <c r="AC4" i="6" s="1"/>
  <c r="BE71" i="6"/>
  <c r="AC10" i="6" s="1"/>
  <c r="AC7" i="6"/>
  <c r="AD7" i="6"/>
  <c r="AE10" i="6"/>
  <c r="BI10" i="6"/>
  <c r="BD82" i="2"/>
  <c r="AE4" i="3"/>
  <c r="BI13" i="6"/>
  <c r="AE13" i="6"/>
  <c r="BJ13" i="6"/>
  <c r="BC71" i="2"/>
  <c r="BF93" i="2"/>
  <c r="BE93" i="2"/>
  <c r="BD60" i="2"/>
  <c r="BH71" i="2"/>
  <c r="AF10" i="2" s="1"/>
  <c r="AP17" i="4"/>
  <c r="AI16" i="4" s="1"/>
  <c r="BH71" i="4"/>
  <c r="BI71" i="4" s="1"/>
  <c r="AB10" i="4" s="1"/>
  <c r="AC16" i="4"/>
  <c r="BD60" i="1"/>
  <c r="BA82" i="1"/>
  <c r="AF4" i="6"/>
  <c r="AF16" i="6"/>
  <c r="AD4" i="6"/>
  <c r="AP5" i="6"/>
  <c r="AI4" i="6" s="1"/>
  <c r="AQ8" i="4"/>
  <c r="AJ7" i="4" s="1"/>
  <c r="AQ17" i="4"/>
  <c r="AJ16" i="4" s="1"/>
  <c r="AF16" i="4"/>
  <c r="AO14" i="1"/>
  <c r="BH60" i="1"/>
  <c r="AF7" i="1" s="1"/>
  <c r="AQ8" i="2"/>
  <c r="AJ7" i="2" s="1"/>
  <c r="BD93" i="2"/>
  <c r="BC49" i="1"/>
  <c r="AE4" i="1" s="1"/>
  <c r="BD49" i="1"/>
  <c r="AF4" i="1" s="1"/>
  <c r="AN14" i="3"/>
  <c r="AP14" i="3" s="1"/>
  <c r="AI13" i="3" s="1"/>
  <c r="AL5" i="2"/>
  <c r="AP5" i="2" s="1"/>
  <c r="AI4" i="2" s="1"/>
  <c r="BC49" i="2"/>
  <c r="AE4" i="2" s="1"/>
  <c r="AP14" i="6"/>
  <c r="AI13" i="6" s="1"/>
  <c r="AE10" i="4"/>
  <c r="AL8" i="4"/>
  <c r="AP8" i="4" s="1"/>
  <c r="AC10" i="4"/>
  <c r="AN11" i="4"/>
  <c r="AP11" i="4" s="1"/>
  <c r="AI10" i="4" s="1"/>
  <c r="BC93" i="1"/>
  <c r="AO8" i="1"/>
  <c r="AR16" i="3"/>
  <c r="AQ11" i="6"/>
  <c r="AJ10" i="6" s="1"/>
  <c r="BH82" i="2"/>
  <c r="AF13" i="2" s="1"/>
  <c r="BG82" i="2"/>
  <c r="AE13" i="2" s="1"/>
  <c r="AF13" i="6"/>
  <c r="AQ17" i="6"/>
  <c r="AJ16" i="6" s="1"/>
  <c r="AE4" i="4"/>
  <c r="AE7" i="6"/>
  <c r="BB82" i="2"/>
  <c r="AR16" i="1"/>
  <c r="BH93" i="1"/>
  <c r="AD10" i="6"/>
  <c r="AO5" i="6"/>
  <c r="AQ5" i="6" s="1"/>
  <c r="AJ4" i="6" s="1"/>
  <c r="BI71" i="6"/>
  <c r="AB10" i="6" s="1"/>
  <c r="AD16" i="6"/>
  <c r="BI104" i="6"/>
  <c r="AB19" i="6" s="1"/>
  <c r="BI82" i="4"/>
  <c r="AB13" i="4" s="1"/>
  <c r="AD10" i="4"/>
  <c r="AQ14" i="4"/>
  <c r="AJ13" i="4" s="1"/>
  <c r="AF4" i="4"/>
  <c r="AP5" i="4"/>
  <c r="AI4" i="4" s="1"/>
  <c r="BI10" i="3"/>
  <c r="BH82" i="1"/>
  <c r="AF13" i="1" s="1"/>
  <c r="BB60" i="1"/>
  <c r="BK16" i="3"/>
  <c r="BD93" i="3"/>
  <c r="AF16" i="3" s="1"/>
  <c r="AF10" i="6"/>
  <c r="BI82" i="6"/>
  <c r="AB13" i="6" s="1"/>
  <c r="AP11" i="6"/>
  <c r="AI10" i="6" s="1"/>
  <c r="AQ14" i="6"/>
  <c r="AJ13" i="6" s="1"/>
  <c r="BE60" i="1"/>
  <c r="AP8" i="6"/>
  <c r="AI7" i="6" s="1"/>
  <c r="AF7" i="6"/>
  <c r="BB71" i="3"/>
  <c r="AD10" i="3" s="1"/>
  <c r="AL11" i="3"/>
  <c r="BI93" i="6"/>
  <c r="AB16" i="6" s="1"/>
  <c r="AR4" i="6"/>
  <c r="BK4" i="6"/>
  <c r="AR16" i="6"/>
  <c r="AH16" i="6"/>
  <c r="BJ16" i="6"/>
  <c r="BJ4" i="6"/>
  <c r="AI16" i="6"/>
  <c r="AE16" i="6"/>
  <c r="BI49" i="6"/>
  <c r="AB4" i="6" s="1"/>
  <c r="BI60" i="6"/>
  <c r="AB7" i="6" s="1"/>
  <c r="AQ8" i="6"/>
  <c r="AJ7" i="6" s="1"/>
  <c r="BI137" i="6"/>
  <c r="AB28" i="6" s="1"/>
  <c r="AY25" i="6"/>
  <c r="AZ25" i="6" s="1"/>
  <c r="AW28" i="6"/>
  <c r="D46" i="6"/>
  <c r="D47" i="6"/>
  <c r="D48" i="6" s="1"/>
  <c r="AU27" i="6"/>
  <c r="AI34" i="6"/>
  <c r="AU33" i="6"/>
  <c r="AW34" i="6"/>
  <c r="BI148" i="6"/>
  <c r="AB31" i="6" s="1"/>
  <c r="AI31" i="6"/>
  <c r="AW31" i="6"/>
  <c r="AU30" i="6"/>
  <c r="AW22" i="6"/>
  <c r="AI22" i="6"/>
  <c r="AI13" i="4"/>
  <c r="D46" i="4"/>
  <c r="D47" i="4"/>
  <c r="D48" i="4" s="1"/>
  <c r="AW22" i="4"/>
  <c r="AI22" i="4"/>
  <c r="AW31" i="4"/>
  <c r="AI31" i="4"/>
  <c r="AU30" i="4"/>
  <c r="AI34" i="4"/>
  <c r="AU33" i="4"/>
  <c r="AW34" i="4"/>
  <c r="BI60" i="4"/>
  <c r="AB7" i="4" s="1"/>
  <c r="AC7" i="4"/>
  <c r="AU27" i="4"/>
  <c r="AW28" i="4"/>
  <c r="AI28" i="4"/>
  <c r="BI93" i="4"/>
  <c r="AB16" i="4" s="1"/>
  <c r="AU24" i="4"/>
  <c r="BI49" i="4"/>
  <c r="AB4" i="4" s="1"/>
  <c r="AC4" i="4"/>
  <c r="AF34" i="2"/>
  <c r="BA71" i="2"/>
  <c r="AL14" i="2"/>
  <c r="BH93" i="2"/>
  <c r="AF16" i="2" s="1"/>
  <c r="BD49" i="2"/>
  <c r="AF4" i="2" s="1"/>
  <c r="BF82" i="2"/>
  <c r="AD13" i="2" s="1"/>
  <c r="BF71" i="2"/>
  <c r="AD10" i="2" s="1"/>
  <c r="BA49" i="3"/>
  <c r="AC4" i="3" s="1"/>
  <c r="AM11" i="3"/>
  <c r="BG82" i="3"/>
  <c r="BC60" i="3"/>
  <c r="AW31" i="1"/>
  <c r="AM8" i="1"/>
  <c r="BG93" i="1"/>
  <c r="AC31" i="1"/>
  <c r="AL8" i="1"/>
  <c r="AM5" i="1"/>
  <c r="AQ5" i="1" s="1"/>
  <c r="AJ4" i="1" s="1"/>
  <c r="AP23" i="1"/>
  <c r="AQ35" i="1"/>
  <c r="AJ34" i="1" s="1"/>
  <c r="BC60" i="1"/>
  <c r="BA49" i="1"/>
  <c r="AC4" i="1" s="1"/>
  <c r="AW28" i="1"/>
  <c r="BB93" i="1"/>
  <c r="BB82" i="1"/>
  <c r="BH104" i="3"/>
  <c r="AF19" i="3" s="1"/>
  <c r="AD19" i="3"/>
  <c r="BG104" i="3"/>
  <c r="AE19" i="3" s="1"/>
  <c r="AH19" i="3"/>
  <c r="AR19" i="3"/>
  <c r="BK19" i="3"/>
  <c r="BK10" i="2"/>
  <c r="AR10" i="2"/>
  <c r="BJ10" i="2"/>
  <c r="AQ5" i="3"/>
  <c r="AJ4" i="3" s="1"/>
  <c r="BI4" i="1"/>
  <c r="BJ4" i="3"/>
  <c r="AH4" i="3"/>
  <c r="AR4" i="3"/>
  <c r="AC7" i="3"/>
  <c r="BI4" i="3"/>
  <c r="BA82" i="2"/>
  <c r="AC13" i="2" s="1"/>
  <c r="AM14" i="2"/>
  <c r="AQ14" i="2" s="1"/>
  <c r="AJ13" i="2" s="1"/>
  <c r="BA71" i="1"/>
  <c r="BB71" i="1"/>
  <c r="BC71" i="1"/>
  <c r="BD71" i="1"/>
  <c r="AR7" i="1"/>
  <c r="AH7" i="1"/>
  <c r="AR7" i="3"/>
  <c r="BK4" i="2"/>
  <c r="BJ4" i="2"/>
  <c r="AR4" i="2"/>
  <c r="BH17" i="2"/>
  <c r="BI16" i="2" s="1"/>
  <c r="AP17" i="2"/>
  <c r="AI16" i="2" s="1"/>
  <c r="AJ34" i="3"/>
  <c r="AU33" i="3"/>
  <c r="AW34" i="3"/>
  <c r="AI31" i="2"/>
  <c r="AU30" i="2"/>
  <c r="AW31" i="2"/>
  <c r="BI115" i="1"/>
  <c r="AB22" i="1" s="1"/>
  <c r="AL11" i="1"/>
  <c r="AJ25" i="3"/>
  <c r="AU24" i="3"/>
  <c r="AW25" i="3"/>
  <c r="AD4" i="1"/>
  <c r="BG71" i="1"/>
  <c r="BF82" i="1"/>
  <c r="AU30" i="1"/>
  <c r="BB49" i="3"/>
  <c r="AD4" i="3" s="1"/>
  <c r="BG60" i="1"/>
  <c r="BF60" i="2"/>
  <c r="AD7" i="2" s="1"/>
  <c r="AN14" i="1"/>
  <c r="BD71" i="3"/>
  <c r="AF10" i="3" s="1"/>
  <c r="BJ10" i="3"/>
  <c r="AR10" i="3"/>
  <c r="BJ10" i="1"/>
  <c r="BC82" i="1"/>
  <c r="AE13" i="1" s="1"/>
  <c r="AE16" i="2"/>
  <c r="BJ7" i="2"/>
  <c r="AR7" i="2"/>
  <c r="BK7" i="2"/>
  <c r="AD16" i="2"/>
  <c r="AL5" i="3"/>
  <c r="AP5" i="3" s="1"/>
  <c r="BK7" i="3"/>
  <c r="BB93" i="3"/>
  <c r="AD16" i="3" s="1"/>
  <c r="BH60" i="3"/>
  <c r="BG60" i="3"/>
  <c r="AL17" i="3"/>
  <c r="AP17" i="3" s="1"/>
  <c r="AI16" i="3" s="1"/>
  <c r="BF60" i="3"/>
  <c r="BJ7" i="3"/>
  <c r="AR10" i="1"/>
  <c r="BI10" i="1"/>
  <c r="BF71" i="1"/>
  <c r="BK10" i="1"/>
  <c r="BH71" i="1"/>
  <c r="BE71" i="1"/>
  <c r="AP5" i="1"/>
  <c r="AI4" i="1" s="1"/>
  <c r="BA60" i="1"/>
  <c r="BE82" i="1"/>
  <c r="AC13" i="1" s="1"/>
  <c r="AR13" i="1"/>
  <c r="BK13" i="1"/>
  <c r="BJ13" i="1"/>
  <c r="BI7" i="1"/>
  <c r="BK7" i="1"/>
  <c r="BJ7" i="1"/>
  <c r="BE60" i="2"/>
  <c r="AC7" i="2" s="1"/>
  <c r="BH60" i="2"/>
  <c r="BK10" i="3"/>
  <c r="BA71" i="3"/>
  <c r="AQ20" i="3"/>
  <c r="AJ19" i="3" s="1"/>
  <c r="AE7" i="2"/>
  <c r="AC16" i="1"/>
  <c r="BF60" i="1"/>
  <c r="AL17" i="1"/>
  <c r="AO14" i="3"/>
  <c r="AQ14" i="3" s="1"/>
  <c r="AF13" i="3"/>
  <c r="AD13" i="3"/>
  <c r="BG71" i="2"/>
  <c r="AE10" i="2" s="1"/>
  <c r="AN11" i="2"/>
  <c r="AP11" i="2" s="1"/>
  <c r="AI10" i="2" s="1"/>
  <c r="BE71" i="2"/>
  <c r="BI13" i="2"/>
  <c r="AR13" i="2"/>
  <c r="BJ13" i="2"/>
  <c r="BK13" i="2"/>
  <c r="AO17" i="2"/>
  <c r="AQ17" i="2" s="1"/>
  <c r="AJ16" i="2" s="1"/>
  <c r="AR16" i="2"/>
  <c r="BK16" i="2"/>
  <c r="BJ16" i="2"/>
  <c r="AO17" i="1"/>
  <c r="AQ17" i="1" s="1"/>
  <c r="AJ16" i="1" s="1"/>
  <c r="BK16" i="1"/>
  <c r="AH16" i="1"/>
  <c r="BJ16" i="1"/>
  <c r="AN17" i="1"/>
  <c r="BH17" i="1"/>
  <c r="BI16" i="1" s="1"/>
  <c r="AM11" i="1"/>
  <c r="AN8" i="1"/>
  <c r="AD4" i="2"/>
  <c r="AC4" i="2"/>
  <c r="AN14" i="2"/>
  <c r="AW22" i="2"/>
  <c r="AO8" i="3"/>
  <c r="AQ8" i="3" s="1"/>
  <c r="AJ7" i="3" s="1"/>
  <c r="BK13" i="3"/>
  <c r="BJ13" i="3"/>
  <c r="AR13" i="3"/>
  <c r="AM17" i="3"/>
  <c r="AQ17" i="3" s="1"/>
  <c r="AJ16" i="3" s="1"/>
  <c r="AO11" i="3"/>
  <c r="AM14" i="1"/>
  <c r="AL14" i="1"/>
  <c r="AO11" i="1"/>
  <c r="AN11" i="1"/>
  <c r="AO11" i="2"/>
  <c r="AQ11" i="2" s="1"/>
  <c r="AI25" i="2"/>
  <c r="AU24" i="2"/>
  <c r="AW25" i="2"/>
  <c r="AQ5" i="2"/>
  <c r="AJ4" i="2" s="1"/>
  <c r="AP8" i="2"/>
  <c r="AJ28" i="2"/>
  <c r="AU27" i="2"/>
  <c r="AW28" i="2"/>
  <c r="AJ34" i="2"/>
  <c r="AU33" i="2"/>
  <c r="AW34" i="2"/>
  <c r="AC16" i="2"/>
  <c r="AI34" i="1"/>
  <c r="AW22" i="1"/>
  <c r="AI22" i="1"/>
  <c r="AY28" i="1"/>
  <c r="AI25" i="1"/>
  <c r="AW25" i="1"/>
  <c r="AU24" i="1"/>
  <c r="AE10" i="3"/>
  <c r="AW22" i="3"/>
  <c r="AF4" i="3"/>
  <c r="AY28" i="3"/>
  <c r="AZ28" i="3" s="1"/>
  <c r="AY34" i="3"/>
  <c r="AY25" i="3"/>
  <c r="AZ25" i="3" s="1"/>
  <c r="BA25" i="3" s="1"/>
  <c r="AY31" i="3"/>
  <c r="BI82" i="3" l="1"/>
  <c r="AB13" i="3" s="1"/>
  <c r="AD7" i="3"/>
  <c r="AE13" i="3"/>
  <c r="AF7" i="3"/>
  <c r="AW7" i="4"/>
  <c r="AP11" i="3"/>
  <c r="AI10" i="3" s="1"/>
  <c r="AC10" i="3"/>
  <c r="AD16" i="1"/>
  <c r="AQ14" i="1"/>
  <c r="AJ13" i="1" s="1"/>
  <c r="AF16" i="1"/>
  <c r="AW16" i="4"/>
  <c r="AY16" i="4" s="1"/>
  <c r="AZ16" i="4" s="1"/>
  <c r="AF10" i="4"/>
  <c r="AE16" i="1"/>
  <c r="AC7" i="1"/>
  <c r="AE7" i="3"/>
  <c r="AD7" i="1"/>
  <c r="AQ8" i="1"/>
  <c r="AJ7" i="1" s="1"/>
  <c r="AW16" i="6"/>
  <c r="AY16" i="6" s="1"/>
  <c r="AZ16" i="6" s="1"/>
  <c r="AI7" i="4"/>
  <c r="AW13" i="4"/>
  <c r="BI49" i="1"/>
  <c r="AB4" i="1" s="1"/>
  <c r="AP14" i="2"/>
  <c r="AW10" i="6"/>
  <c r="AW4" i="4"/>
  <c r="AY4" i="4" s="1"/>
  <c r="AW10" i="4"/>
  <c r="AY7" i="4" s="1"/>
  <c r="BI93" i="1"/>
  <c r="AB16" i="1" s="1"/>
  <c r="AW4" i="6"/>
  <c r="BB25" i="6" s="1"/>
  <c r="AW13" i="6"/>
  <c r="AE7" i="1"/>
  <c r="AC10" i="2"/>
  <c r="BI93" i="2"/>
  <c r="AB16" i="2" s="1"/>
  <c r="AQ11" i="3"/>
  <c r="AJ10" i="3" s="1"/>
  <c r="AP8" i="1"/>
  <c r="AI7" i="1" s="1"/>
  <c r="AY34" i="6"/>
  <c r="BA25" i="6"/>
  <c r="AW7" i="6"/>
  <c r="AY31" i="6"/>
  <c r="AY19" i="6"/>
  <c r="AZ28" i="6"/>
  <c r="AY28" i="6"/>
  <c r="AY31" i="4"/>
  <c r="AY28" i="4"/>
  <c r="AZ28" i="4" s="1"/>
  <c r="AY25" i="4"/>
  <c r="AY34" i="4"/>
  <c r="AZ34" i="4" s="1"/>
  <c r="AZ25" i="4"/>
  <c r="BA25" i="4" s="1"/>
  <c r="BI49" i="2"/>
  <c r="AB4" i="2" s="1"/>
  <c r="AU33" i="1"/>
  <c r="AW34" i="1"/>
  <c r="AZ28" i="1" s="1"/>
  <c r="AD13" i="1"/>
  <c r="AF10" i="1"/>
  <c r="AE10" i="1"/>
  <c r="AC10" i="1"/>
  <c r="BI104" i="3"/>
  <c r="AB19" i="3" s="1"/>
  <c r="BI82" i="1"/>
  <c r="AB13" i="1" s="1"/>
  <c r="AW4" i="3"/>
  <c r="BA28" i="3" s="1"/>
  <c r="BI82" i="2"/>
  <c r="AB13" i="2" s="1"/>
  <c r="AP14" i="1"/>
  <c r="AW13" i="1" s="1"/>
  <c r="AD10" i="1"/>
  <c r="AP11" i="1"/>
  <c r="AI10" i="1" s="1"/>
  <c r="AQ11" i="1"/>
  <c r="AJ10" i="1" s="1"/>
  <c r="BI49" i="3"/>
  <c r="AB4" i="3" s="1"/>
  <c r="AW7" i="2"/>
  <c r="AY31" i="1"/>
  <c r="BI60" i="1"/>
  <c r="AB7" i="1" s="1"/>
  <c r="BI60" i="3"/>
  <c r="AB7" i="3" s="1"/>
  <c r="BI93" i="3"/>
  <c r="AB16" i="3" s="1"/>
  <c r="BI71" i="1"/>
  <c r="AB10" i="1" s="1"/>
  <c r="AW4" i="1"/>
  <c r="AY22" i="1" s="1"/>
  <c r="BI60" i="2"/>
  <c r="AB7" i="2" s="1"/>
  <c r="AF7" i="2"/>
  <c r="BI71" i="3"/>
  <c r="AB10" i="3" s="1"/>
  <c r="AW19" i="3"/>
  <c r="AY19" i="3" s="1"/>
  <c r="AP17" i="1"/>
  <c r="AI16" i="1" s="1"/>
  <c r="AI4" i="3"/>
  <c r="BI71" i="2"/>
  <c r="AB10" i="2" s="1"/>
  <c r="AI7" i="2"/>
  <c r="AW16" i="2"/>
  <c r="AY16" i="2" s="1"/>
  <c r="AZ16" i="2" s="1"/>
  <c r="AW7" i="3"/>
  <c r="AW16" i="3"/>
  <c r="AJ10" i="2"/>
  <c r="AW10" i="2"/>
  <c r="AW4" i="2"/>
  <c r="AY22" i="2" s="1"/>
  <c r="AY34" i="2"/>
  <c r="AY31" i="2"/>
  <c r="AY28" i="2"/>
  <c r="AZ28" i="2" s="1"/>
  <c r="AY25" i="2"/>
  <c r="AZ25" i="2" s="1"/>
  <c r="BA25" i="2" s="1"/>
  <c r="AY25" i="1"/>
  <c r="AZ25" i="1" s="1"/>
  <c r="BA25" i="1" s="1"/>
  <c r="AY34" i="1"/>
  <c r="AJ13" i="3"/>
  <c r="AW13" i="3"/>
  <c r="AI13" i="2" l="1"/>
  <c r="AW13" i="2"/>
  <c r="AY13" i="6"/>
  <c r="AZ13" i="6" s="1"/>
  <c r="BA13" i="6" s="1"/>
  <c r="BA28" i="4"/>
  <c r="BB28" i="4" s="1"/>
  <c r="BC28" i="4" s="1"/>
  <c r="BD28" i="4" s="1"/>
  <c r="BE28" i="4" s="1"/>
  <c r="BF28" i="4" s="1"/>
  <c r="BG28" i="4" s="1"/>
  <c r="BH28" i="4" s="1"/>
  <c r="AS27" i="4" s="1"/>
  <c r="AK28" i="4" s="1"/>
  <c r="AY10" i="4"/>
  <c r="AZ10" i="4" s="1"/>
  <c r="BA10" i="4" s="1"/>
  <c r="BB10" i="4" s="1"/>
  <c r="BC10" i="4" s="1"/>
  <c r="BD10" i="4" s="1"/>
  <c r="AK10" i="4" s="1"/>
  <c r="AY13" i="4"/>
  <c r="AZ13" i="4" s="1"/>
  <c r="BA13" i="4" s="1"/>
  <c r="BB13" i="4" s="1"/>
  <c r="BC13" i="4" s="1"/>
  <c r="BD13" i="4" s="1"/>
  <c r="AK13" i="4" s="1"/>
  <c r="AY22" i="4"/>
  <c r="AZ22" i="4" s="1"/>
  <c r="BA22" i="4" s="1"/>
  <c r="BB22" i="4" s="1"/>
  <c r="BC22" i="4" s="1"/>
  <c r="BD22" i="4" s="1"/>
  <c r="AK22" i="4" s="1"/>
  <c r="AZ7" i="4"/>
  <c r="BA7" i="4" s="1"/>
  <c r="BB7" i="4" s="1"/>
  <c r="BC7" i="4" s="1"/>
  <c r="BD7" i="4" s="1"/>
  <c r="AK7" i="4" s="1"/>
  <c r="AY4" i="3"/>
  <c r="AY22" i="6"/>
  <c r="AZ19" i="6"/>
  <c r="BA19" i="6" s="1"/>
  <c r="BB19" i="6" s="1"/>
  <c r="BC19" i="6" s="1"/>
  <c r="BD19" i="6" s="1"/>
  <c r="AK19" i="6" s="1"/>
  <c r="BA16" i="6"/>
  <c r="BB16" i="6" s="1"/>
  <c r="BC16" i="6" s="1"/>
  <c r="BD16" i="6" s="1"/>
  <c r="AK16" i="6" s="1"/>
  <c r="AZ31" i="6"/>
  <c r="BA31" i="6" s="1"/>
  <c r="BB31" i="6" s="1"/>
  <c r="BC31" i="6" s="1"/>
  <c r="BD31" i="6" s="1"/>
  <c r="BE31" i="6" s="1"/>
  <c r="BF31" i="6" s="1"/>
  <c r="BG31" i="6" s="1"/>
  <c r="BH31" i="6" s="1"/>
  <c r="AS30" i="6" s="1"/>
  <c r="AK31" i="6" s="1"/>
  <c r="BB25" i="4"/>
  <c r="BC25" i="4" s="1"/>
  <c r="BD25" i="4" s="1"/>
  <c r="BE25" i="4" s="1"/>
  <c r="BF25" i="4" s="1"/>
  <c r="BG25" i="4" s="1"/>
  <c r="BH25" i="4" s="1"/>
  <c r="AS24" i="4" s="1"/>
  <c r="AK25" i="4" s="1"/>
  <c r="AZ31" i="4"/>
  <c r="BA31" i="4" s="1"/>
  <c r="BB31" i="4" s="1"/>
  <c r="BC31" i="4" s="1"/>
  <c r="BD31" i="4" s="1"/>
  <c r="BE31" i="4" s="1"/>
  <c r="BF31" i="4" s="1"/>
  <c r="BG31" i="4" s="1"/>
  <c r="BH31" i="4" s="1"/>
  <c r="AS30" i="4" s="1"/>
  <c r="AK31" i="4" s="1"/>
  <c r="BA16" i="4"/>
  <c r="BB16" i="4" s="1"/>
  <c r="BC16" i="4" s="1"/>
  <c r="BD16" i="4" s="1"/>
  <c r="AK16" i="4" s="1"/>
  <c r="AY10" i="6"/>
  <c r="AZ10" i="6" s="1"/>
  <c r="BA10" i="6" s="1"/>
  <c r="BB10" i="6" s="1"/>
  <c r="BC10" i="6" s="1"/>
  <c r="BD10" i="6" s="1"/>
  <c r="AK10" i="6" s="1"/>
  <c r="BA34" i="4"/>
  <c r="BB34" i="4" s="1"/>
  <c r="BC34" i="4" s="1"/>
  <c r="BD34" i="4" s="1"/>
  <c r="BE34" i="4" s="1"/>
  <c r="BF34" i="4" s="1"/>
  <c r="BG34" i="4" s="1"/>
  <c r="BH34" i="4" s="1"/>
  <c r="AS33" i="4" s="1"/>
  <c r="AK34" i="4" s="1"/>
  <c r="AZ4" i="4"/>
  <c r="BA4" i="4" s="1"/>
  <c r="BB4" i="4" s="1"/>
  <c r="BC4" i="4" s="1"/>
  <c r="BD4" i="4" s="1"/>
  <c r="AK4" i="4" s="1"/>
  <c r="BA28" i="6"/>
  <c r="BB28" i="6" s="1"/>
  <c r="BC28" i="6" s="1"/>
  <c r="BD28" i="6" s="1"/>
  <c r="BE28" i="6" s="1"/>
  <c r="BF28" i="6" s="1"/>
  <c r="BG28" i="6" s="1"/>
  <c r="BH28" i="6" s="1"/>
  <c r="AS27" i="6" s="1"/>
  <c r="AK28" i="6" s="1"/>
  <c r="BB13" i="6"/>
  <c r="BC13" i="6" s="1"/>
  <c r="BD13" i="6" s="1"/>
  <c r="AK13" i="6" s="1"/>
  <c r="BB25" i="3"/>
  <c r="BC25" i="3" s="1"/>
  <c r="AW7" i="1"/>
  <c r="AZ34" i="1" s="1"/>
  <c r="AZ34" i="2"/>
  <c r="BA34" i="2" s="1"/>
  <c r="AW10" i="3"/>
  <c r="AY10" i="3" s="1"/>
  <c r="AZ10" i="3" s="1"/>
  <c r="BA10" i="3" s="1"/>
  <c r="BB10" i="3" s="1"/>
  <c r="BC10" i="3" s="1"/>
  <c r="BD10" i="3" s="1"/>
  <c r="AK10" i="3" s="1"/>
  <c r="AZ22" i="6"/>
  <c r="BA22" i="6" s="1"/>
  <c r="BB22" i="6" s="1"/>
  <c r="BC22" i="6" s="1"/>
  <c r="BD22" i="6" s="1"/>
  <c r="AK22" i="6" s="1"/>
  <c r="AY4" i="6"/>
  <c r="AZ4" i="6" s="1"/>
  <c r="BA4" i="6" s="1"/>
  <c r="BB4" i="6" s="1"/>
  <c r="BC4" i="6" s="1"/>
  <c r="BD4" i="6" s="1"/>
  <c r="AK4" i="6" s="1"/>
  <c r="AY7" i="6"/>
  <c r="AZ7" i="6" s="1"/>
  <c r="BA7" i="6" s="1"/>
  <c r="BB7" i="6" s="1"/>
  <c r="BC7" i="6" s="1"/>
  <c r="BD7" i="6" s="1"/>
  <c r="AK7" i="6" s="1"/>
  <c r="BC25" i="6"/>
  <c r="BD25" i="6" s="1"/>
  <c r="BE25" i="6" s="1"/>
  <c r="BF25" i="6" s="1"/>
  <c r="BG25" i="6" s="1"/>
  <c r="BH25" i="6" s="1"/>
  <c r="AS24" i="6" s="1"/>
  <c r="AK25" i="6" s="1"/>
  <c r="AZ34" i="6"/>
  <c r="BA34" i="6" s="1"/>
  <c r="BB34" i="6" s="1"/>
  <c r="BC34" i="6" s="1"/>
  <c r="BD34" i="6" s="1"/>
  <c r="BE34" i="6" s="1"/>
  <c r="BF34" i="6" s="1"/>
  <c r="BG34" i="6" s="1"/>
  <c r="BH34" i="6" s="1"/>
  <c r="AS33" i="6" s="1"/>
  <c r="AK34" i="6" s="1"/>
  <c r="AZ31" i="3"/>
  <c r="BA31" i="3" s="1"/>
  <c r="AY22" i="3"/>
  <c r="AZ22" i="3" s="1"/>
  <c r="AZ19" i="3"/>
  <c r="BA19" i="3" s="1"/>
  <c r="AZ22" i="2"/>
  <c r="BA22" i="2" s="1"/>
  <c r="AW10" i="1"/>
  <c r="AI13" i="1"/>
  <c r="AY7" i="2"/>
  <c r="AZ31" i="1"/>
  <c r="BA28" i="1"/>
  <c r="BB25" i="1"/>
  <c r="AY16" i="3"/>
  <c r="AZ16" i="3" s="1"/>
  <c r="BA16" i="3" s="1"/>
  <c r="BB16" i="3" s="1"/>
  <c r="AW16" i="1"/>
  <c r="AY16" i="1" s="1"/>
  <c r="AZ16" i="1" s="1"/>
  <c r="BA16" i="1" s="1"/>
  <c r="AY4" i="2"/>
  <c r="AZ4" i="2" s="1"/>
  <c r="BB25" i="2"/>
  <c r="BC25" i="2" s="1"/>
  <c r="BD25" i="2" s="1"/>
  <c r="BA16" i="2"/>
  <c r="BB16" i="2" s="1"/>
  <c r="BC16" i="2" s="1"/>
  <c r="BD16" i="2" s="1"/>
  <c r="AK16" i="2" s="1"/>
  <c r="AZ34" i="3"/>
  <c r="BB28" i="3"/>
  <c r="BA28" i="2"/>
  <c r="BB28" i="2" s="1"/>
  <c r="BC28" i="2" s="1"/>
  <c r="AZ31" i="2"/>
  <c r="BA31" i="2" s="1"/>
  <c r="BB31" i="2" s="1"/>
  <c r="AY13" i="3"/>
  <c r="AZ13" i="3" s="1"/>
  <c r="BA13" i="3" s="1"/>
  <c r="BB13" i="3" s="1"/>
  <c r="BC13" i="3" s="1"/>
  <c r="BC31" i="2" l="1"/>
  <c r="BD31" i="2" s="1"/>
  <c r="BE31" i="2" s="1"/>
  <c r="BF31" i="2" s="1"/>
  <c r="BG31" i="2" s="1"/>
  <c r="BH31" i="2" s="1"/>
  <c r="AS30" i="2" s="1"/>
  <c r="AK31" i="2" s="1"/>
  <c r="BD28" i="2"/>
  <c r="BE28" i="2" s="1"/>
  <c r="BF28" i="2" s="1"/>
  <c r="BG28" i="2" s="1"/>
  <c r="BH28" i="2" s="1"/>
  <c r="AS27" i="2" s="1"/>
  <c r="AK28" i="2" s="1"/>
  <c r="BB34" i="2"/>
  <c r="BC34" i="2" s="1"/>
  <c r="BD34" i="2" s="1"/>
  <c r="BE34" i="2" s="1"/>
  <c r="BF34" i="2" s="1"/>
  <c r="BG34" i="2" s="1"/>
  <c r="BH34" i="2" s="1"/>
  <c r="AS33" i="2" s="1"/>
  <c r="AK34" i="2" s="1"/>
  <c r="AZ7" i="2"/>
  <c r="BA7" i="2" s="1"/>
  <c r="BB7" i="2" s="1"/>
  <c r="BC7" i="2" s="1"/>
  <c r="BD7" i="2" s="1"/>
  <c r="AK7" i="2" s="1"/>
  <c r="BA4" i="2"/>
  <c r="BB4" i="2" s="1"/>
  <c r="BC4" i="2" s="1"/>
  <c r="BD4" i="2" s="1"/>
  <c r="AK4" i="2" s="1"/>
  <c r="BB22" i="2"/>
  <c r="BC22" i="2" s="1"/>
  <c r="BD22" i="2" s="1"/>
  <c r="AK22" i="2" s="1"/>
  <c r="BE25" i="2"/>
  <c r="BF25" i="2" s="1"/>
  <c r="BG25" i="2" s="1"/>
  <c r="BH25" i="2" s="1"/>
  <c r="AS24" i="2" s="1"/>
  <c r="AK25" i="2" s="1"/>
  <c r="AY13" i="2"/>
  <c r="AZ13" i="2" s="1"/>
  <c r="BA13" i="2" s="1"/>
  <c r="BB13" i="2" s="1"/>
  <c r="BC13" i="2" s="1"/>
  <c r="BD13" i="2" s="1"/>
  <c r="AK13" i="2" s="1"/>
  <c r="AY10" i="2"/>
  <c r="AZ10" i="2" s="1"/>
  <c r="BA10" i="2" s="1"/>
  <c r="BB10" i="2" s="1"/>
  <c r="BC10" i="2" s="1"/>
  <c r="BD10" i="2" s="1"/>
  <c r="AK10" i="2" s="1"/>
  <c r="BC25" i="1"/>
  <c r="BA31" i="1"/>
  <c r="AY4" i="1"/>
  <c r="AZ4" i="1" s="1"/>
  <c r="BA4" i="1" s="1"/>
  <c r="BB4" i="1" s="1"/>
  <c r="BC4" i="1" s="1"/>
  <c r="BD4" i="1" s="1"/>
  <c r="AK4" i="1" s="1"/>
  <c r="BB28" i="1"/>
  <c r="BC28" i="1" s="1"/>
  <c r="BD28" i="1" s="1"/>
  <c r="BE28" i="1" s="1"/>
  <c r="BF28" i="1" s="1"/>
  <c r="BG28" i="1" s="1"/>
  <c r="BH28" i="1" s="1"/>
  <c r="AS27" i="1" s="1"/>
  <c r="AK28" i="1" s="1"/>
  <c r="AZ4" i="3"/>
  <c r="BA4" i="3" s="1"/>
  <c r="BB4" i="3" s="1"/>
  <c r="BC4" i="3" s="1"/>
  <c r="BD4" i="3" s="1"/>
  <c r="AK4" i="3" s="1"/>
  <c r="BA22" i="3"/>
  <c r="BB22" i="3" s="1"/>
  <c r="BC22" i="3" s="1"/>
  <c r="BD22" i="3" s="1"/>
  <c r="AK22" i="3" s="1"/>
  <c r="AY7" i="3"/>
  <c r="AZ7" i="3" s="1"/>
  <c r="BA7" i="3" s="1"/>
  <c r="BB7" i="3" s="1"/>
  <c r="BC7" i="3" s="1"/>
  <c r="BD7" i="3" s="1"/>
  <c r="AK7" i="3" s="1"/>
  <c r="BD13" i="3"/>
  <c r="AK13" i="3" s="1"/>
  <c r="BC16" i="3"/>
  <c r="BD16" i="3" s="1"/>
  <c r="AK16" i="3" s="1"/>
  <c r="BB19" i="3"/>
  <c r="BC19" i="3" s="1"/>
  <c r="BD19" i="3" s="1"/>
  <c r="AK19" i="3" s="1"/>
  <c r="AY7" i="1"/>
  <c r="AZ7" i="1" s="1"/>
  <c r="BA7" i="1" s="1"/>
  <c r="BB7" i="1" s="1"/>
  <c r="BC7" i="1" s="1"/>
  <c r="BD7" i="1" s="1"/>
  <c r="AK7" i="1" s="1"/>
  <c r="AZ22" i="1"/>
  <c r="BA22" i="1" s="1"/>
  <c r="BB22" i="1" s="1"/>
  <c r="BC22" i="1" s="1"/>
  <c r="BD22" i="1" s="1"/>
  <c r="AK22" i="1" s="1"/>
  <c r="BD25" i="3"/>
  <c r="BE25" i="3" s="1"/>
  <c r="BF25" i="3" s="1"/>
  <c r="BG25" i="3" s="1"/>
  <c r="BH25" i="3" s="1"/>
  <c r="AS24" i="3" s="1"/>
  <c r="AK25" i="3" s="1"/>
  <c r="BC28" i="3"/>
  <c r="BD28" i="3" s="1"/>
  <c r="BE28" i="3" s="1"/>
  <c r="BF28" i="3" s="1"/>
  <c r="BG28" i="3" s="1"/>
  <c r="BH28" i="3" s="1"/>
  <c r="AS27" i="3" s="1"/>
  <c r="AK28" i="3" s="1"/>
  <c r="BB31" i="3"/>
  <c r="BC31" i="3" s="1"/>
  <c r="BD31" i="3" s="1"/>
  <c r="BE31" i="3" s="1"/>
  <c r="BF31" i="3" s="1"/>
  <c r="BG31" i="3" s="1"/>
  <c r="BH31" i="3" s="1"/>
  <c r="AS30" i="3" s="1"/>
  <c r="AK31" i="3" s="1"/>
  <c r="BA34" i="3"/>
  <c r="BB34" i="3" s="1"/>
  <c r="BC34" i="3" s="1"/>
  <c r="BD34" i="3" s="1"/>
  <c r="BE34" i="3" s="1"/>
  <c r="BF34" i="3" s="1"/>
  <c r="BG34" i="3" s="1"/>
  <c r="BH34" i="3" s="1"/>
  <c r="AS33" i="3" s="1"/>
  <c r="AK34" i="3" s="1"/>
  <c r="BD25" i="1"/>
  <c r="BE25" i="1" s="1"/>
  <c r="BF25" i="1" s="1"/>
  <c r="BG25" i="1" s="1"/>
  <c r="BH25" i="1" s="1"/>
  <c r="AS24" i="1" s="1"/>
  <c r="AK25" i="1" s="1"/>
  <c r="BB31" i="1"/>
  <c r="BC31" i="1" s="1"/>
  <c r="BD31" i="1" s="1"/>
  <c r="BE31" i="1" s="1"/>
  <c r="BF31" i="1" s="1"/>
  <c r="BG31" i="1" s="1"/>
  <c r="BH31" i="1" s="1"/>
  <c r="AS30" i="1" s="1"/>
  <c r="AK31" i="1" s="1"/>
  <c r="BA34" i="1"/>
  <c r="BB34" i="1" s="1"/>
  <c r="BC34" i="1" s="1"/>
  <c r="BD34" i="1" s="1"/>
  <c r="BE34" i="1" s="1"/>
  <c r="BF34" i="1" s="1"/>
  <c r="BG34" i="1" s="1"/>
  <c r="BH34" i="1" s="1"/>
  <c r="AS33" i="1" s="1"/>
  <c r="AK34" i="1" s="1"/>
  <c r="AY10" i="1"/>
  <c r="AZ10" i="1" s="1"/>
  <c r="BA10" i="1" s="1"/>
  <c r="BB10" i="1" s="1"/>
  <c r="BC10" i="1" s="1"/>
  <c r="BD10" i="1" s="1"/>
  <c r="AK10" i="1" s="1"/>
  <c r="BB16" i="1"/>
  <c r="BC16" i="1" s="1"/>
  <c r="BD16" i="1" s="1"/>
  <c r="AK16" i="1" s="1"/>
  <c r="AY13" i="1"/>
  <c r="AZ13" i="1" s="1"/>
  <c r="BA13" i="1" s="1"/>
  <c r="BB13" i="1" s="1"/>
  <c r="BC13" i="1" s="1"/>
  <c r="BD13" i="1" s="1"/>
  <c r="AK13" i="1" s="1"/>
  <c r="E50" i="5"/>
  <c r="AZ158" i="5"/>
  <c r="AY158" i="5"/>
  <c r="AX158" i="5"/>
  <c r="AW158" i="5"/>
  <c r="AV158" i="5"/>
  <c r="AU158" i="5"/>
  <c r="AT158" i="5"/>
  <c r="AS158" i="5"/>
  <c r="AR158" i="5"/>
  <c r="AQ158" i="5"/>
  <c r="S158" i="5"/>
  <c r="R158" i="5"/>
  <c r="T158" i="5" s="1"/>
  <c r="Q158" i="5"/>
  <c r="P158" i="5"/>
  <c r="E158" i="5"/>
  <c r="AZ157" i="5"/>
  <c r="AY157" i="5"/>
  <c r="AX157" i="5"/>
  <c r="AW157" i="5"/>
  <c r="AV157" i="5"/>
  <c r="AU157" i="5"/>
  <c r="AT157" i="5"/>
  <c r="AS157" i="5"/>
  <c r="AR157" i="5"/>
  <c r="AQ157" i="5"/>
  <c r="S157" i="5"/>
  <c r="R157" i="5"/>
  <c r="T157" i="5" s="1"/>
  <c r="Q157" i="5"/>
  <c r="P157" i="5"/>
  <c r="E157" i="5"/>
  <c r="AZ156" i="5"/>
  <c r="AY156" i="5"/>
  <c r="AX156" i="5"/>
  <c r="AW156" i="5"/>
  <c r="AV156" i="5"/>
  <c r="AU156" i="5"/>
  <c r="AT156" i="5"/>
  <c r="AS156" i="5"/>
  <c r="AR156" i="5"/>
  <c r="AQ156" i="5"/>
  <c r="S156" i="5"/>
  <c r="U156" i="5" s="1"/>
  <c r="R156" i="5"/>
  <c r="T156" i="5" s="1"/>
  <c r="Q156" i="5"/>
  <c r="P156" i="5"/>
  <c r="E156" i="5"/>
  <c r="AZ155" i="5"/>
  <c r="AY155" i="5"/>
  <c r="AX155" i="5"/>
  <c r="AW155" i="5"/>
  <c r="AV155" i="5"/>
  <c r="AU155" i="5"/>
  <c r="AT155" i="5"/>
  <c r="AS155" i="5"/>
  <c r="AR155" i="5"/>
  <c r="AQ155" i="5"/>
  <c r="S155" i="5"/>
  <c r="U155" i="5" s="1"/>
  <c r="R155" i="5"/>
  <c r="Q155" i="5"/>
  <c r="P155" i="5"/>
  <c r="E155" i="5"/>
  <c r="AZ154" i="5"/>
  <c r="AY154" i="5"/>
  <c r="AX154" i="5"/>
  <c r="AW154" i="5"/>
  <c r="AV154" i="5"/>
  <c r="AU154" i="5"/>
  <c r="AT154" i="5"/>
  <c r="AS154" i="5"/>
  <c r="AR154" i="5"/>
  <c r="AQ154" i="5"/>
  <c r="S154" i="5"/>
  <c r="R154" i="5"/>
  <c r="T154" i="5" s="1"/>
  <c r="Q154" i="5"/>
  <c r="P154" i="5"/>
  <c r="E154" i="5"/>
  <c r="AZ153" i="5"/>
  <c r="AY153" i="5"/>
  <c r="AX153" i="5"/>
  <c r="AW153" i="5"/>
  <c r="AV153" i="5"/>
  <c r="AU153" i="5"/>
  <c r="AT153" i="5"/>
  <c r="AS153" i="5"/>
  <c r="AR153" i="5"/>
  <c r="AQ153" i="5"/>
  <c r="S153" i="5"/>
  <c r="R153" i="5"/>
  <c r="T153" i="5" s="1"/>
  <c r="Q153" i="5"/>
  <c r="P153" i="5"/>
  <c r="E153" i="5"/>
  <c r="AZ152" i="5"/>
  <c r="AY152" i="5"/>
  <c r="AX152" i="5"/>
  <c r="AW152" i="5"/>
  <c r="AV152" i="5"/>
  <c r="AU152" i="5"/>
  <c r="AT152" i="5"/>
  <c r="AS152" i="5"/>
  <c r="AR152" i="5"/>
  <c r="AQ152" i="5"/>
  <c r="S152" i="5"/>
  <c r="U152" i="5" s="1"/>
  <c r="R152" i="5"/>
  <c r="Q152" i="5"/>
  <c r="P152" i="5"/>
  <c r="E152" i="5"/>
  <c r="AZ151" i="5"/>
  <c r="AY151" i="5"/>
  <c r="AX151" i="5"/>
  <c r="AW151" i="5"/>
  <c r="AV151" i="5"/>
  <c r="AU151" i="5"/>
  <c r="AT151" i="5"/>
  <c r="AS151" i="5"/>
  <c r="AR151" i="5"/>
  <c r="AQ151" i="5"/>
  <c r="S151" i="5"/>
  <c r="U151" i="5" s="1"/>
  <c r="R151" i="5"/>
  <c r="Q151" i="5"/>
  <c r="P151" i="5"/>
  <c r="E151" i="5"/>
  <c r="AZ150" i="5"/>
  <c r="AY150" i="5"/>
  <c r="AX150" i="5"/>
  <c r="AW150" i="5"/>
  <c r="AV150" i="5"/>
  <c r="AU150" i="5"/>
  <c r="AT150" i="5"/>
  <c r="AS150" i="5"/>
  <c r="AR150" i="5"/>
  <c r="AQ150" i="5"/>
  <c r="S150" i="5"/>
  <c r="R150" i="5"/>
  <c r="T150" i="5" s="1"/>
  <c r="Q150" i="5"/>
  <c r="P150" i="5"/>
  <c r="E150" i="5"/>
  <c r="AZ149" i="5"/>
  <c r="AY149" i="5"/>
  <c r="AX149" i="5"/>
  <c r="AW149" i="5"/>
  <c r="AV149" i="5"/>
  <c r="AU149" i="5"/>
  <c r="AT149" i="5"/>
  <c r="AS149" i="5"/>
  <c r="AR149" i="5"/>
  <c r="AQ149" i="5"/>
  <c r="S149" i="5"/>
  <c r="R149" i="5"/>
  <c r="T149" i="5" s="1"/>
  <c r="Q149" i="5"/>
  <c r="P149" i="5"/>
  <c r="E149" i="5"/>
  <c r="D149" i="5"/>
  <c r="D150" i="5" s="1"/>
  <c r="D151" i="5" s="1"/>
  <c r="D152" i="5" s="1"/>
  <c r="D153" i="5" s="1"/>
  <c r="D154" i="5" s="1"/>
  <c r="D155" i="5" s="1"/>
  <c r="D156" i="5" s="1"/>
  <c r="D157" i="5" s="1"/>
  <c r="D158" i="5" s="1"/>
  <c r="U148" i="5"/>
  <c r="T148" i="5"/>
  <c r="AZ147" i="5"/>
  <c r="AY147" i="5"/>
  <c r="AX147" i="5"/>
  <c r="AW147" i="5"/>
  <c r="AV147" i="5"/>
  <c r="AU147" i="5"/>
  <c r="AT147" i="5"/>
  <c r="AS147" i="5"/>
  <c r="AR147" i="5"/>
  <c r="AQ147" i="5"/>
  <c r="S147" i="5"/>
  <c r="U147" i="5" s="1"/>
  <c r="R147" i="5"/>
  <c r="Q147" i="5"/>
  <c r="P147" i="5"/>
  <c r="E147" i="5"/>
  <c r="AZ146" i="5"/>
  <c r="AY146" i="5"/>
  <c r="AX146" i="5"/>
  <c r="AW146" i="5"/>
  <c r="AV146" i="5"/>
  <c r="AU146" i="5"/>
  <c r="AT146" i="5"/>
  <c r="AS146" i="5"/>
  <c r="AR146" i="5"/>
  <c r="AQ146" i="5"/>
  <c r="S146" i="5"/>
  <c r="R146" i="5"/>
  <c r="T146" i="5" s="1"/>
  <c r="Q146" i="5"/>
  <c r="P146" i="5"/>
  <c r="E146" i="5"/>
  <c r="AZ145" i="5"/>
  <c r="AY145" i="5"/>
  <c r="AX145" i="5"/>
  <c r="AW145" i="5"/>
  <c r="AV145" i="5"/>
  <c r="AU145" i="5"/>
  <c r="AT145" i="5"/>
  <c r="AS145" i="5"/>
  <c r="AR145" i="5"/>
  <c r="AQ145" i="5"/>
  <c r="S145" i="5"/>
  <c r="R145" i="5"/>
  <c r="T145" i="5" s="1"/>
  <c r="Q145" i="5"/>
  <c r="P145" i="5"/>
  <c r="E145" i="5"/>
  <c r="AZ144" i="5"/>
  <c r="AY144" i="5"/>
  <c r="AX144" i="5"/>
  <c r="AW144" i="5"/>
  <c r="AV144" i="5"/>
  <c r="AU144" i="5"/>
  <c r="AT144" i="5"/>
  <c r="AS144" i="5"/>
  <c r="AR144" i="5"/>
  <c r="AQ144" i="5"/>
  <c r="S144" i="5"/>
  <c r="U144" i="5" s="1"/>
  <c r="R144" i="5"/>
  <c r="Q144" i="5"/>
  <c r="P144" i="5"/>
  <c r="E144" i="5"/>
  <c r="AZ143" i="5"/>
  <c r="AY143" i="5"/>
  <c r="AX143" i="5"/>
  <c r="AW143" i="5"/>
  <c r="AV143" i="5"/>
  <c r="AU143" i="5"/>
  <c r="AT143" i="5"/>
  <c r="AS143" i="5"/>
  <c r="AR143" i="5"/>
  <c r="AQ143" i="5"/>
  <c r="S143" i="5"/>
  <c r="U143" i="5" s="1"/>
  <c r="R143" i="5"/>
  <c r="Q143" i="5"/>
  <c r="P143" i="5"/>
  <c r="E143" i="5"/>
  <c r="AZ142" i="5"/>
  <c r="AY142" i="5"/>
  <c r="AX142" i="5"/>
  <c r="AW142" i="5"/>
  <c r="AV142" i="5"/>
  <c r="AU142" i="5"/>
  <c r="AT142" i="5"/>
  <c r="AS142" i="5"/>
  <c r="AR142" i="5"/>
  <c r="AQ142" i="5"/>
  <c r="S142" i="5"/>
  <c r="R142" i="5"/>
  <c r="T142" i="5" s="1"/>
  <c r="Q142" i="5"/>
  <c r="P142" i="5"/>
  <c r="E142" i="5"/>
  <c r="AZ141" i="5"/>
  <c r="AY141" i="5"/>
  <c r="AX141" i="5"/>
  <c r="AW141" i="5"/>
  <c r="AV141" i="5"/>
  <c r="AU141" i="5"/>
  <c r="AT141" i="5"/>
  <c r="AS141" i="5"/>
  <c r="AR141" i="5"/>
  <c r="AQ141" i="5"/>
  <c r="S141" i="5"/>
  <c r="U141" i="5" s="1"/>
  <c r="R141" i="5"/>
  <c r="T141" i="5" s="1"/>
  <c r="Q141" i="5"/>
  <c r="P141" i="5"/>
  <c r="E141" i="5"/>
  <c r="AZ140" i="5"/>
  <c r="AY140" i="5"/>
  <c r="AX140" i="5"/>
  <c r="AW140" i="5"/>
  <c r="AV140" i="5"/>
  <c r="AU140" i="5"/>
  <c r="AT140" i="5"/>
  <c r="AS140" i="5"/>
  <c r="AR140" i="5"/>
  <c r="AQ140" i="5"/>
  <c r="S140" i="5"/>
  <c r="R140" i="5"/>
  <c r="T140" i="5" s="1"/>
  <c r="Q140" i="5"/>
  <c r="P140" i="5"/>
  <c r="E140" i="5"/>
  <c r="AZ139" i="5"/>
  <c r="AY139" i="5"/>
  <c r="AX139" i="5"/>
  <c r="AW139" i="5"/>
  <c r="AV139" i="5"/>
  <c r="AU139" i="5"/>
  <c r="AT139" i="5"/>
  <c r="AS139" i="5"/>
  <c r="AR139" i="5"/>
  <c r="AQ139" i="5"/>
  <c r="S139" i="5"/>
  <c r="U139" i="5" s="1"/>
  <c r="R139" i="5"/>
  <c r="Q139" i="5"/>
  <c r="P139" i="5"/>
  <c r="E139" i="5"/>
  <c r="AZ138" i="5"/>
  <c r="AY138" i="5"/>
  <c r="AX138" i="5"/>
  <c r="AW138" i="5"/>
  <c r="AV138" i="5"/>
  <c r="AU138" i="5"/>
  <c r="AT138" i="5"/>
  <c r="AS138" i="5"/>
  <c r="AR138" i="5"/>
  <c r="AQ138" i="5"/>
  <c r="S138" i="5"/>
  <c r="R138" i="5"/>
  <c r="T138" i="5" s="1"/>
  <c r="Q138" i="5"/>
  <c r="P138" i="5"/>
  <c r="E138" i="5"/>
  <c r="D138" i="5"/>
  <c r="D139" i="5" s="1"/>
  <c r="D140" i="5" s="1"/>
  <c r="D141" i="5" s="1"/>
  <c r="D142" i="5" s="1"/>
  <c r="D143" i="5" s="1"/>
  <c r="D144" i="5" s="1"/>
  <c r="D145" i="5" s="1"/>
  <c r="D146" i="5" s="1"/>
  <c r="D147" i="5" s="1"/>
  <c r="U137" i="5"/>
  <c r="T137" i="5"/>
  <c r="AZ136" i="5"/>
  <c r="AY136" i="5"/>
  <c r="AX136" i="5"/>
  <c r="AW136" i="5"/>
  <c r="AV136" i="5"/>
  <c r="AU136" i="5"/>
  <c r="AT136" i="5"/>
  <c r="AS136" i="5"/>
  <c r="AR136" i="5"/>
  <c r="AQ136" i="5"/>
  <c r="S136" i="5"/>
  <c r="U136" i="5" s="1"/>
  <c r="R136" i="5"/>
  <c r="Q136" i="5"/>
  <c r="P136" i="5"/>
  <c r="E136" i="5"/>
  <c r="AZ135" i="5"/>
  <c r="AY135" i="5"/>
  <c r="AX135" i="5"/>
  <c r="AW135" i="5"/>
  <c r="AV135" i="5"/>
  <c r="AU135" i="5"/>
  <c r="AT135" i="5"/>
  <c r="AS135" i="5"/>
  <c r="AR135" i="5"/>
  <c r="AQ135" i="5"/>
  <c r="S135" i="5"/>
  <c r="U135" i="5" s="1"/>
  <c r="R135" i="5"/>
  <c r="T135" i="5" s="1"/>
  <c r="Q135" i="5"/>
  <c r="P135" i="5"/>
  <c r="E135" i="5"/>
  <c r="AZ134" i="5"/>
  <c r="AY134" i="5"/>
  <c r="AX134" i="5"/>
  <c r="AW134" i="5"/>
  <c r="AV134" i="5"/>
  <c r="AU134" i="5"/>
  <c r="AT134" i="5"/>
  <c r="AS134" i="5"/>
  <c r="AR134" i="5"/>
  <c r="AQ134" i="5"/>
  <c r="S134" i="5"/>
  <c r="U134" i="5" s="1"/>
  <c r="R134" i="5"/>
  <c r="T134" i="5" s="1"/>
  <c r="Q134" i="5"/>
  <c r="P134" i="5"/>
  <c r="E134" i="5"/>
  <c r="AZ133" i="5"/>
  <c r="AY133" i="5"/>
  <c r="AX133" i="5"/>
  <c r="AW133" i="5"/>
  <c r="AV133" i="5"/>
  <c r="AU133" i="5"/>
  <c r="AT133" i="5"/>
  <c r="AS133" i="5"/>
  <c r="AR133" i="5"/>
  <c r="AQ133" i="5"/>
  <c r="S133" i="5"/>
  <c r="U133" i="5" s="1"/>
  <c r="R133" i="5"/>
  <c r="T133" i="5" s="1"/>
  <c r="Q133" i="5"/>
  <c r="P133" i="5"/>
  <c r="E133" i="5"/>
  <c r="AZ132" i="5"/>
  <c r="AY132" i="5"/>
  <c r="AX132" i="5"/>
  <c r="AW132" i="5"/>
  <c r="AV132" i="5"/>
  <c r="AU132" i="5"/>
  <c r="AT132" i="5"/>
  <c r="AS132" i="5"/>
  <c r="AR132" i="5"/>
  <c r="AQ132" i="5"/>
  <c r="S132" i="5"/>
  <c r="U132" i="5" s="1"/>
  <c r="R132" i="5"/>
  <c r="T132" i="5" s="1"/>
  <c r="Q132" i="5"/>
  <c r="P132" i="5"/>
  <c r="E132" i="5"/>
  <c r="AZ131" i="5"/>
  <c r="AY131" i="5"/>
  <c r="AX131" i="5"/>
  <c r="AW131" i="5"/>
  <c r="AV131" i="5"/>
  <c r="AU131" i="5"/>
  <c r="AT131" i="5"/>
  <c r="AS131" i="5"/>
  <c r="AR131" i="5"/>
  <c r="AQ131" i="5"/>
  <c r="S131" i="5"/>
  <c r="U131" i="5" s="1"/>
  <c r="R131" i="5"/>
  <c r="T131" i="5" s="1"/>
  <c r="Q131" i="5"/>
  <c r="P131" i="5"/>
  <c r="E131" i="5"/>
  <c r="AZ130" i="5"/>
  <c r="AY130" i="5"/>
  <c r="AX130" i="5"/>
  <c r="AW130" i="5"/>
  <c r="AV130" i="5"/>
  <c r="AU130" i="5"/>
  <c r="AT130" i="5"/>
  <c r="AS130" i="5"/>
  <c r="AR130" i="5"/>
  <c r="AQ130" i="5"/>
  <c r="S130" i="5"/>
  <c r="U130" i="5" s="1"/>
  <c r="R130" i="5"/>
  <c r="T130" i="5" s="1"/>
  <c r="Q130" i="5"/>
  <c r="P130" i="5"/>
  <c r="E130" i="5"/>
  <c r="AZ129" i="5"/>
  <c r="AY129" i="5"/>
  <c r="AX129" i="5"/>
  <c r="AW129" i="5"/>
  <c r="AV129" i="5"/>
  <c r="AU129" i="5"/>
  <c r="AT129" i="5"/>
  <c r="AS129" i="5"/>
  <c r="AR129" i="5"/>
  <c r="AQ129" i="5"/>
  <c r="S129" i="5"/>
  <c r="U129" i="5" s="1"/>
  <c r="R129" i="5"/>
  <c r="T129" i="5" s="1"/>
  <c r="Q129" i="5"/>
  <c r="P129" i="5"/>
  <c r="E129" i="5"/>
  <c r="AZ128" i="5"/>
  <c r="AY128" i="5"/>
  <c r="AX128" i="5"/>
  <c r="AW128" i="5"/>
  <c r="AV128" i="5"/>
  <c r="AU128" i="5"/>
  <c r="AT128" i="5"/>
  <c r="AS128" i="5"/>
  <c r="AR128" i="5"/>
  <c r="AQ128" i="5"/>
  <c r="S128" i="5"/>
  <c r="U128" i="5" s="1"/>
  <c r="R128" i="5"/>
  <c r="T128" i="5" s="1"/>
  <c r="Q128" i="5"/>
  <c r="P128" i="5"/>
  <c r="E128" i="5"/>
  <c r="AZ127" i="5"/>
  <c r="AY127" i="5"/>
  <c r="AX127" i="5"/>
  <c r="AW127" i="5"/>
  <c r="AV127" i="5"/>
  <c r="AU127" i="5"/>
  <c r="AT127" i="5"/>
  <c r="AS127" i="5"/>
  <c r="AR127" i="5"/>
  <c r="AQ127" i="5"/>
  <c r="S127" i="5"/>
  <c r="U127" i="5" s="1"/>
  <c r="R127" i="5"/>
  <c r="T127" i="5" s="1"/>
  <c r="Q127" i="5"/>
  <c r="P127" i="5"/>
  <c r="E127" i="5"/>
  <c r="D127" i="5"/>
  <c r="D128" i="5" s="1"/>
  <c r="D129" i="5" s="1"/>
  <c r="D130" i="5" s="1"/>
  <c r="D131" i="5" s="1"/>
  <c r="D132" i="5" s="1"/>
  <c r="D133" i="5" s="1"/>
  <c r="D134" i="5" s="1"/>
  <c r="D135" i="5" s="1"/>
  <c r="D136" i="5" s="1"/>
  <c r="U126" i="5"/>
  <c r="T126" i="5"/>
  <c r="AZ125" i="5"/>
  <c r="AY125" i="5"/>
  <c r="AX125" i="5"/>
  <c r="AW125" i="5"/>
  <c r="AV125" i="5"/>
  <c r="AU125" i="5"/>
  <c r="AT125" i="5"/>
  <c r="AS125" i="5"/>
  <c r="AR125" i="5"/>
  <c r="AQ125" i="5"/>
  <c r="T125" i="5"/>
  <c r="BC125" i="5" s="1"/>
  <c r="S125" i="5"/>
  <c r="R125" i="5"/>
  <c r="U125" i="5" s="1"/>
  <c r="Q125" i="5"/>
  <c r="P125" i="5"/>
  <c r="E125" i="5"/>
  <c r="AZ124" i="5"/>
  <c r="AY124" i="5"/>
  <c r="AX124" i="5"/>
  <c r="AW124" i="5"/>
  <c r="AV124" i="5"/>
  <c r="AU124" i="5"/>
  <c r="AT124" i="5"/>
  <c r="AS124" i="5"/>
  <c r="AR124" i="5"/>
  <c r="AQ124" i="5"/>
  <c r="T124" i="5"/>
  <c r="BC124" i="5" s="1"/>
  <c r="S124" i="5"/>
  <c r="R124" i="5"/>
  <c r="U124" i="5" s="1"/>
  <c r="Q124" i="5"/>
  <c r="P124" i="5"/>
  <c r="E124" i="5"/>
  <c r="AZ123" i="5"/>
  <c r="AY123" i="5"/>
  <c r="AX123" i="5"/>
  <c r="AW123" i="5"/>
  <c r="AV123" i="5"/>
  <c r="AU123" i="5"/>
  <c r="AT123" i="5"/>
  <c r="AS123" i="5"/>
  <c r="AR123" i="5"/>
  <c r="AQ123" i="5"/>
  <c r="S123" i="5"/>
  <c r="R123" i="5"/>
  <c r="Q123" i="5"/>
  <c r="P123" i="5"/>
  <c r="E123" i="5"/>
  <c r="AZ122" i="5"/>
  <c r="AY122" i="5"/>
  <c r="AX122" i="5"/>
  <c r="AW122" i="5"/>
  <c r="AV122" i="5"/>
  <c r="AU122" i="5"/>
  <c r="AT122" i="5"/>
  <c r="AS122" i="5"/>
  <c r="AR122" i="5"/>
  <c r="AQ122" i="5"/>
  <c r="S122" i="5"/>
  <c r="R122" i="5"/>
  <c r="Q122" i="5"/>
  <c r="P122" i="5"/>
  <c r="E122" i="5"/>
  <c r="AZ121" i="5"/>
  <c r="AY121" i="5"/>
  <c r="AX121" i="5"/>
  <c r="AW121" i="5"/>
  <c r="AV121" i="5"/>
  <c r="AU121" i="5"/>
  <c r="AT121" i="5"/>
  <c r="AS121" i="5"/>
  <c r="AR121" i="5"/>
  <c r="AQ121" i="5"/>
  <c r="S121" i="5"/>
  <c r="R121" i="5"/>
  <c r="Q121" i="5"/>
  <c r="P121" i="5"/>
  <c r="E121" i="5"/>
  <c r="AZ120" i="5"/>
  <c r="AY120" i="5"/>
  <c r="AX120" i="5"/>
  <c r="AW120" i="5"/>
  <c r="AV120" i="5"/>
  <c r="AU120" i="5"/>
  <c r="AT120" i="5"/>
  <c r="AS120" i="5"/>
  <c r="AR120" i="5"/>
  <c r="AQ120" i="5"/>
  <c r="S120" i="5"/>
  <c r="U120" i="5" s="1"/>
  <c r="R120" i="5"/>
  <c r="T120" i="5" s="1"/>
  <c r="Q120" i="5"/>
  <c r="P120" i="5"/>
  <c r="E120" i="5"/>
  <c r="AZ119" i="5"/>
  <c r="AY119" i="5"/>
  <c r="AX119" i="5"/>
  <c r="AW119" i="5"/>
  <c r="AV119" i="5"/>
  <c r="AU119" i="5"/>
  <c r="AT119" i="5"/>
  <c r="AS119" i="5"/>
  <c r="AR119" i="5"/>
  <c r="AQ119" i="5"/>
  <c r="S119" i="5"/>
  <c r="U119" i="5" s="1"/>
  <c r="R119" i="5"/>
  <c r="T119" i="5" s="1"/>
  <c r="Q119" i="5"/>
  <c r="P119" i="5"/>
  <c r="E119" i="5"/>
  <c r="AZ118" i="5"/>
  <c r="AY118" i="5"/>
  <c r="AX118" i="5"/>
  <c r="AW118" i="5"/>
  <c r="AV118" i="5"/>
  <c r="AU118" i="5"/>
  <c r="AT118" i="5"/>
  <c r="AS118" i="5"/>
  <c r="AR118" i="5"/>
  <c r="AQ118" i="5"/>
  <c r="S118" i="5"/>
  <c r="U118" i="5" s="1"/>
  <c r="R118" i="5"/>
  <c r="T118" i="5" s="1"/>
  <c r="Q118" i="5"/>
  <c r="P118" i="5"/>
  <c r="E118" i="5"/>
  <c r="AZ117" i="5"/>
  <c r="AY117" i="5"/>
  <c r="AX117" i="5"/>
  <c r="AW117" i="5"/>
  <c r="AV117" i="5"/>
  <c r="AU117" i="5"/>
  <c r="AT117" i="5"/>
  <c r="AS117" i="5"/>
  <c r="AR117" i="5"/>
  <c r="AQ117" i="5"/>
  <c r="S117" i="5"/>
  <c r="U117" i="5" s="1"/>
  <c r="R117" i="5"/>
  <c r="T117" i="5" s="1"/>
  <c r="Q117" i="5"/>
  <c r="P117" i="5"/>
  <c r="E117" i="5"/>
  <c r="AZ116" i="5"/>
  <c r="AY116" i="5"/>
  <c r="AX116" i="5"/>
  <c r="AW116" i="5"/>
  <c r="AV116" i="5"/>
  <c r="AU116" i="5"/>
  <c r="AT116" i="5"/>
  <c r="AS116" i="5"/>
  <c r="AR116" i="5"/>
  <c r="AQ116" i="5"/>
  <c r="S116" i="5"/>
  <c r="U116" i="5" s="1"/>
  <c r="R116" i="5"/>
  <c r="T116" i="5" s="1"/>
  <c r="Q116" i="5"/>
  <c r="P116" i="5"/>
  <c r="E116" i="5"/>
  <c r="D116" i="5"/>
  <c r="D117" i="5" s="1"/>
  <c r="D118" i="5" s="1"/>
  <c r="D119" i="5" s="1"/>
  <c r="D120" i="5" s="1"/>
  <c r="D121" i="5" s="1"/>
  <c r="D122" i="5" s="1"/>
  <c r="D123" i="5" s="1"/>
  <c r="D124" i="5" s="1"/>
  <c r="D125" i="5" s="1"/>
  <c r="U115" i="5"/>
  <c r="T115" i="5"/>
  <c r="AZ114" i="5"/>
  <c r="AY114" i="5"/>
  <c r="AX114" i="5"/>
  <c r="AW114" i="5"/>
  <c r="AV114" i="5"/>
  <c r="AU114" i="5"/>
  <c r="AT114" i="5"/>
  <c r="AS114" i="5"/>
  <c r="AR114" i="5"/>
  <c r="AQ114" i="5"/>
  <c r="S114" i="5"/>
  <c r="R114" i="5"/>
  <c r="T114" i="5" s="1"/>
  <c r="Q114" i="5"/>
  <c r="P114" i="5"/>
  <c r="E114" i="5"/>
  <c r="AZ113" i="5"/>
  <c r="AY113" i="5"/>
  <c r="AX113" i="5"/>
  <c r="AW113" i="5"/>
  <c r="AV113" i="5"/>
  <c r="AU113" i="5"/>
  <c r="AT113" i="5"/>
  <c r="AS113" i="5"/>
  <c r="AR113" i="5"/>
  <c r="AQ113" i="5"/>
  <c r="S113" i="5"/>
  <c r="R113" i="5"/>
  <c r="T113" i="5" s="1"/>
  <c r="Q113" i="5"/>
  <c r="P113" i="5"/>
  <c r="E113" i="5"/>
  <c r="AZ112" i="5"/>
  <c r="AY112" i="5"/>
  <c r="AX112" i="5"/>
  <c r="AW112" i="5"/>
  <c r="AV112" i="5"/>
  <c r="AU112" i="5"/>
  <c r="AT112" i="5"/>
  <c r="AS112" i="5"/>
  <c r="AR112" i="5"/>
  <c r="AQ112" i="5"/>
  <c r="S112" i="5"/>
  <c r="R112" i="5"/>
  <c r="T112" i="5" s="1"/>
  <c r="Q112" i="5"/>
  <c r="P112" i="5"/>
  <c r="E112" i="5"/>
  <c r="AZ111" i="5"/>
  <c r="AY111" i="5"/>
  <c r="AX111" i="5"/>
  <c r="AW111" i="5"/>
  <c r="AV111" i="5"/>
  <c r="AU111" i="5"/>
  <c r="AT111" i="5"/>
  <c r="AS111" i="5"/>
  <c r="AR111" i="5"/>
  <c r="AQ111" i="5"/>
  <c r="S111" i="5"/>
  <c r="U111" i="5" s="1"/>
  <c r="R111" i="5"/>
  <c r="Q111" i="5"/>
  <c r="P111" i="5"/>
  <c r="E111" i="5"/>
  <c r="AZ110" i="5"/>
  <c r="AY110" i="5"/>
  <c r="AX110" i="5"/>
  <c r="AW110" i="5"/>
  <c r="AV110" i="5"/>
  <c r="AU110" i="5"/>
  <c r="AT110" i="5"/>
  <c r="AS110" i="5"/>
  <c r="AR110" i="5"/>
  <c r="AQ110" i="5"/>
  <c r="S110" i="5"/>
  <c r="R110" i="5"/>
  <c r="T110" i="5" s="1"/>
  <c r="Q110" i="5"/>
  <c r="P110" i="5"/>
  <c r="E110" i="5"/>
  <c r="AZ109" i="5"/>
  <c r="AY109" i="5"/>
  <c r="AX109" i="5"/>
  <c r="AW109" i="5"/>
  <c r="AV109" i="5"/>
  <c r="AU109" i="5"/>
  <c r="AT109" i="5"/>
  <c r="AS109" i="5"/>
  <c r="AR109" i="5"/>
  <c r="AQ109" i="5"/>
  <c r="S109" i="5"/>
  <c r="R109" i="5"/>
  <c r="T109" i="5" s="1"/>
  <c r="Q109" i="5"/>
  <c r="P109" i="5"/>
  <c r="E109" i="5"/>
  <c r="AZ108" i="5"/>
  <c r="AY108" i="5"/>
  <c r="AX108" i="5"/>
  <c r="AW108" i="5"/>
  <c r="AV108" i="5"/>
  <c r="AU108" i="5"/>
  <c r="AT108" i="5"/>
  <c r="AS108" i="5"/>
  <c r="AR108" i="5"/>
  <c r="AQ108" i="5"/>
  <c r="S108" i="5"/>
  <c r="U108" i="5" s="1"/>
  <c r="R108" i="5"/>
  <c r="T108" i="5" s="1"/>
  <c r="Q108" i="5"/>
  <c r="P108" i="5"/>
  <c r="E108" i="5"/>
  <c r="AZ107" i="5"/>
  <c r="AY107" i="5"/>
  <c r="AX107" i="5"/>
  <c r="AW107" i="5"/>
  <c r="AV107" i="5"/>
  <c r="AU107" i="5"/>
  <c r="AT107" i="5"/>
  <c r="AS107" i="5"/>
  <c r="AR107" i="5"/>
  <c r="AQ107" i="5"/>
  <c r="S107" i="5"/>
  <c r="U107" i="5" s="1"/>
  <c r="R107" i="5"/>
  <c r="Q107" i="5"/>
  <c r="P107" i="5"/>
  <c r="E107" i="5"/>
  <c r="AZ106" i="5"/>
  <c r="AY106" i="5"/>
  <c r="AX106" i="5"/>
  <c r="AW106" i="5"/>
  <c r="AV106" i="5"/>
  <c r="AU106" i="5"/>
  <c r="AT106" i="5"/>
  <c r="AS106" i="5"/>
  <c r="AR106" i="5"/>
  <c r="AQ106" i="5"/>
  <c r="S106" i="5"/>
  <c r="U106" i="5" s="1"/>
  <c r="R106" i="5"/>
  <c r="T106" i="5" s="1"/>
  <c r="Q106" i="5"/>
  <c r="P106" i="5"/>
  <c r="E106" i="5"/>
  <c r="AZ105" i="5"/>
  <c r="AY105" i="5"/>
  <c r="AX105" i="5"/>
  <c r="AW105" i="5"/>
  <c r="AV105" i="5"/>
  <c r="AU105" i="5"/>
  <c r="AT105" i="5"/>
  <c r="AS105" i="5"/>
  <c r="AR105" i="5"/>
  <c r="AQ105" i="5"/>
  <c r="S105" i="5"/>
  <c r="R105" i="5"/>
  <c r="T105" i="5" s="1"/>
  <c r="Q105" i="5"/>
  <c r="P105" i="5"/>
  <c r="E105" i="5"/>
  <c r="D105" i="5"/>
  <c r="D106" i="5" s="1"/>
  <c r="D107" i="5" s="1"/>
  <c r="D108" i="5" s="1"/>
  <c r="D109" i="5" s="1"/>
  <c r="D110" i="5" s="1"/>
  <c r="D111" i="5" s="1"/>
  <c r="D112" i="5" s="1"/>
  <c r="D113" i="5" s="1"/>
  <c r="D114" i="5" s="1"/>
  <c r="U104" i="5"/>
  <c r="BF115" i="5" s="1"/>
  <c r="T104" i="5"/>
  <c r="BA103" i="5"/>
  <c r="AZ103" i="5"/>
  <c r="AY103" i="5"/>
  <c r="AX103" i="5"/>
  <c r="AW103" i="5"/>
  <c r="AV103" i="5"/>
  <c r="AU103" i="5"/>
  <c r="AT103" i="5"/>
  <c r="AS103" i="5"/>
  <c r="AR103" i="5"/>
  <c r="AQ103" i="5"/>
  <c r="S103" i="5"/>
  <c r="R103" i="5"/>
  <c r="T103" i="5" s="1"/>
  <c r="Q103" i="5"/>
  <c r="P103" i="5"/>
  <c r="E103" i="5"/>
  <c r="BE102" i="5"/>
  <c r="AZ102" i="5"/>
  <c r="AY102" i="5"/>
  <c r="AX102" i="5"/>
  <c r="AW102" i="5"/>
  <c r="AV102" i="5"/>
  <c r="AU102" i="5"/>
  <c r="AT102" i="5"/>
  <c r="AS102" i="5"/>
  <c r="AR102" i="5"/>
  <c r="AQ102" i="5"/>
  <c r="S102" i="5"/>
  <c r="R102" i="5"/>
  <c r="T102" i="5" s="1"/>
  <c r="BA102" i="5" s="1"/>
  <c r="Q102" i="5"/>
  <c r="P102" i="5"/>
  <c r="E102" i="5"/>
  <c r="AZ101" i="5"/>
  <c r="AY101" i="5"/>
  <c r="AX101" i="5"/>
  <c r="AW101" i="5"/>
  <c r="AV101" i="5"/>
  <c r="AU101" i="5"/>
  <c r="AT101" i="5"/>
  <c r="AS101" i="5"/>
  <c r="AR101" i="5"/>
  <c r="AQ101" i="5"/>
  <c r="S101" i="5"/>
  <c r="U101" i="5" s="1"/>
  <c r="AM101" i="5" s="1"/>
  <c r="R101" i="5"/>
  <c r="Q101" i="5"/>
  <c r="P101" i="5"/>
  <c r="E101" i="5"/>
  <c r="AZ100" i="5"/>
  <c r="AY100" i="5"/>
  <c r="AX100" i="5"/>
  <c r="AW100" i="5"/>
  <c r="AV100" i="5"/>
  <c r="AU100" i="5"/>
  <c r="AT100" i="5"/>
  <c r="AS100" i="5"/>
  <c r="AR100" i="5"/>
  <c r="AQ100" i="5"/>
  <c r="S100" i="5"/>
  <c r="R100" i="5"/>
  <c r="Q100" i="5"/>
  <c r="P100" i="5"/>
  <c r="E100" i="5"/>
  <c r="AZ99" i="5"/>
  <c r="AY99" i="5"/>
  <c r="AX99" i="5"/>
  <c r="AW99" i="5"/>
  <c r="AV99" i="5"/>
  <c r="AU99" i="5"/>
  <c r="AT99" i="5"/>
  <c r="AS99" i="5"/>
  <c r="AR99" i="5"/>
  <c r="AQ99" i="5"/>
  <c r="S99" i="5"/>
  <c r="R99" i="5"/>
  <c r="Q99" i="5"/>
  <c r="P99" i="5"/>
  <c r="E99" i="5"/>
  <c r="AZ98" i="5"/>
  <c r="AY98" i="5"/>
  <c r="AX98" i="5"/>
  <c r="AW98" i="5"/>
  <c r="AV98" i="5"/>
  <c r="AU98" i="5"/>
  <c r="AT98" i="5"/>
  <c r="AS98" i="5"/>
  <c r="AR98" i="5"/>
  <c r="AQ98" i="5"/>
  <c r="S98" i="5"/>
  <c r="R98" i="5"/>
  <c r="T98" i="5" s="1"/>
  <c r="BA98" i="5" s="1"/>
  <c r="Q98" i="5"/>
  <c r="P98" i="5"/>
  <c r="E98" i="5"/>
  <c r="AZ97" i="5"/>
  <c r="AY97" i="5"/>
  <c r="AX97" i="5"/>
  <c r="AW97" i="5"/>
  <c r="AV97" i="5"/>
  <c r="AU97" i="5"/>
  <c r="AT97" i="5"/>
  <c r="AS97" i="5"/>
  <c r="AR97" i="5"/>
  <c r="AQ97" i="5"/>
  <c r="S97" i="5"/>
  <c r="R97" i="5"/>
  <c r="T97" i="5" s="1"/>
  <c r="BA97" i="5" s="1"/>
  <c r="Q97" i="5"/>
  <c r="P97" i="5"/>
  <c r="E97" i="5"/>
  <c r="AZ96" i="5"/>
  <c r="AY96" i="5"/>
  <c r="AX96" i="5"/>
  <c r="AW96" i="5"/>
  <c r="AV96" i="5"/>
  <c r="AU96" i="5"/>
  <c r="AT96" i="5"/>
  <c r="AS96" i="5"/>
  <c r="AR96" i="5"/>
  <c r="AQ96" i="5"/>
  <c r="S96" i="5"/>
  <c r="R96" i="5"/>
  <c r="Q96" i="5"/>
  <c r="P96" i="5"/>
  <c r="E96" i="5"/>
  <c r="AZ95" i="5"/>
  <c r="AY95" i="5"/>
  <c r="AX95" i="5"/>
  <c r="AW95" i="5"/>
  <c r="AV95" i="5"/>
  <c r="AU95" i="5"/>
  <c r="AT95" i="5"/>
  <c r="AS95" i="5"/>
  <c r="AR95" i="5"/>
  <c r="AQ95" i="5"/>
  <c r="S95" i="5"/>
  <c r="R95" i="5"/>
  <c r="T95" i="5" s="1"/>
  <c r="BA95" i="5" s="1"/>
  <c r="Q95" i="5"/>
  <c r="P95" i="5"/>
  <c r="E95" i="5"/>
  <c r="AZ94" i="5"/>
  <c r="AY94" i="5"/>
  <c r="AX94" i="5"/>
  <c r="AW94" i="5"/>
  <c r="AV94" i="5"/>
  <c r="AU94" i="5"/>
  <c r="AT94" i="5"/>
  <c r="AS94" i="5"/>
  <c r="AR94" i="5"/>
  <c r="AQ94" i="5"/>
  <c r="S94" i="5"/>
  <c r="U94" i="5" s="1"/>
  <c r="AO94" i="5" s="1"/>
  <c r="R94" i="5"/>
  <c r="Q94" i="5"/>
  <c r="P94" i="5"/>
  <c r="E94" i="5"/>
  <c r="D94" i="5"/>
  <c r="D95" i="5" s="1"/>
  <c r="D96" i="5" s="1"/>
  <c r="D97" i="5" s="1"/>
  <c r="D98" i="5" s="1"/>
  <c r="D99" i="5" s="1"/>
  <c r="D100" i="5" s="1"/>
  <c r="D101" i="5" s="1"/>
  <c r="D102" i="5" s="1"/>
  <c r="D103" i="5" s="1"/>
  <c r="U93" i="5"/>
  <c r="T93" i="5"/>
  <c r="AZ92" i="5"/>
  <c r="AY92" i="5"/>
  <c r="AX92" i="5"/>
  <c r="AW92" i="5"/>
  <c r="AV92" i="5"/>
  <c r="AU92" i="5"/>
  <c r="AT92" i="5"/>
  <c r="AS92" i="5"/>
  <c r="AR92" i="5"/>
  <c r="AQ92" i="5"/>
  <c r="S92" i="5"/>
  <c r="R92" i="5"/>
  <c r="Q92" i="5"/>
  <c r="P92" i="5"/>
  <c r="E92" i="5"/>
  <c r="AZ91" i="5"/>
  <c r="AY91" i="5"/>
  <c r="AX91" i="5"/>
  <c r="AW91" i="5"/>
  <c r="AV91" i="5"/>
  <c r="AU91" i="5"/>
  <c r="AT91" i="5"/>
  <c r="AS91" i="5"/>
  <c r="AR91" i="5"/>
  <c r="AQ91" i="5"/>
  <c r="S91" i="5"/>
  <c r="R91" i="5"/>
  <c r="Q91" i="5"/>
  <c r="P91" i="5"/>
  <c r="E91" i="5"/>
  <c r="AZ90" i="5"/>
  <c r="AY90" i="5"/>
  <c r="AX90" i="5"/>
  <c r="AW90" i="5"/>
  <c r="AV90" i="5"/>
  <c r="AU90" i="5"/>
  <c r="AT90" i="5"/>
  <c r="AS90" i="5"/>
  <c r="AR90" i="5"/>
  <c r="AQ90" i="5"/>
  <c r="S90" i="5"/>
  <c r="R90" i="5"/>
  <c r="T90" i="5" s="1"/>
  <c r="Q90" i="5"/>
  <c r="P90" i="5"/>
  <c r="E90" i="5"/>
  <c r="AZ89" i="5"/>
  <c r="AY89" i="5"/>
  <c r="AX89" i="5"/>
  <c r="AW89" i="5"/>
  <c r="AV89" i="5"/>
  <c r="AU89" i="5"/>
  <c r="AT89" i="5"/>
  <c r="AS89" i="5"/>
  <c r="AR89" i="5"/>
  <c r="AQ89" i="5"/>
  <c r="S89" i="5"/>
  <c r="R89" i="5"/>
  <c r="Q89" i="5"/>
  <c r="P89" i="5"/>
  <c r="E89" i="5"/>
  <c r="AZ88" i="5"/>
  <c r="AY88" i="5"/>
  <c r="AX88" i="5"/>
  <c r="AW88" i="5"/>
  <c r="AV88" i="5"/>
  <c r="AU88" i="5"/>
  <c r="AT88" i="5"/>
  <c r="AS88" i="5"/>
  <c r="AR88" i="5"/>
  <c r="AQ88" i="5"/>
  <c r="S88" i="5"/>
  <c r="R88" i="5"/>
  <c r="Q88" i="5"/>
  <c r="P88" i="5"/>
  <c r="E88" i="5"/>
  <c r="AZ87" i="5"/>
  <c r="AY87" i="5"/>
  <c r="AX87" i="5"/>
  <c r="AW87" i="5"/>
  <c r="AV87" i="5"/>
  <c r="AU87" i="5"/>
  <c r="AT87" i="5"/>
  <c r="AS87" i="5"/>
  <c r="AR87" i="5"/>
  <c r="AQ87" i="5"/>
  <c r="S87" i="5"/>
  <c r="R87" i="5"/>
  <c r="Q87" i="5"/>
  <c r="P87" i="5"/>
  <c r="E87" i="5"/>
  <c r="AZ86" i="5"/>
  <c r="AY86" i="5"/>
  <c r="AX86" i="5"/>
  <c r="AW86" i="5"/>
  <c r="AV86" i="5"/>
  <c r="AU86" i="5"/>
  <c r="AT86" i="5"/>
  <c r="AS86" i="5"/>
  <c r="AR86" i="5"/>
  <c r="AQ86" i="5"/>
  <c r="Q86" i="5"/>
  <c r="M15" i="5" s="1"/>
  <c r="P86" i="5"/>
  <c r="L15" i="5" s="1"/>
  <c r="E86" i="5"/>
  <c r="AZ85" i="5"/>
  <c r="AY85" i="5"/>
  <c r="AX85" i="5"/>
  <c r="AW85" i="5"/>
  <c r="AV85" i="5"/>
  <c r="AU85" i="5"/>
  <c r="AT85" i="5"/>
  <c r="AS85" i="5"/>
  <c r="AR85" i="5"/>
  <c r="AQ85" i="5"/>
  <c r="Q85" i="5"/>
  <c r="K15" i="5" s="1"/>
  <c r="P85" i="5"/>
  <c r="E85" i="5"/>
  <c r="AZ84" i="5"/>
  <c r="AY84" i="5"/>
  <c r="AX84" i="5"/>
  <c r="AW84" i="5"/>
  <c r="AV84" i="5"/>
  <c r="AU84" i="5"/>
  <c r="AT84" i="5"/>
  <c r="AS84" i="5"/>
  <c r="AR84" i="5"/>
  <c r="AQ84" i="5"/>
  <c r="Q84" i="5"/>
  <c r="I15" i="5" s="1"/>
  <c r="P84" i="5"/>
  <c r="H15" i="5" s="1"/>
  <c r="E84" i="5"/>
  <c r="AZ83" i="5"/>
  <c r="AY83" i="5"/>
  <c r="AX83" i="5"/>
  <c r="AW83" i="5"/>
  <c r="AV83" i="5"/>
  <c r="AU83" i="5"/>
  <c r="AT83" i="5"/>
  <c r="AS83" i="5"/>
  <c r="AR83" i="5"/>
  <c r="AQ83" i="5"/>
  <c r="Q83" i="5"/>
  <c r="G15" i="5" s="1"/>
  <c r="P83" i="5"/>
  <c r="F15" i="5" s="1"/>
  <c r="E83" i="5"/>
  <c r="D83" i="5"/>
  <c r="D84" i="5" s="1"/>
  <c r="D85" i="5" s="1"/>
  <c r="D86" i="5" s="1"/>
  <c r="D87" i="5" s="1"/>
  <c r="D88" i="5" s="1"/>
  <c r="D89" i="5" s="1"/>
  <c r="D90" i="5" s="1"/>
  <c r="D91" i="5" s="1"/>
  <c r="D92" i="5" s="1"/>
  <c r="U82" i="5"/>
  <c r="T82" i="5"/>
  <c r="BG81" i="5"/>
  <c r="BE81" i="5"/>
  <c r="AZ81" i="5"/>
  <c r="AY81" i="5"/>
  <c r="AX81" i="5"/>
  <c r="AW81" i="5"/>
  <c r="AV81" i="5"/>
  <c r="AU81" i="5"/>
  <c r="AT81" i="5"/>
  <c r="AS81" i="5"/>
  <c r="AR81" i="5"/>
  <c r="AQ81" i="5"/>
  <c r="S81" i="5"/>
  <c r="AA13" i="5" s="1"/>
  <c r="R81" i="5"/>
  <c r="Q81" i="5"/>
  <c r="P81" i="5"/>
  <c r="E81" i="5"/>
  <c r="BG80" i="5"/>
  <c r="BE80" i="5"/>
  <c r="AZ80" i="5"/>
  <c r="AY80" i="5"/>
  <c r="AX80" i="5"/>
  <c r="AW80" i="5"/>
  <c r="AV80" i="5"/>
  <c r="AU80" i="5"/>
  <c r="AT80" i="5"/>
  <c r="AS80" i="5"/>
  <c r="AR80" i="5"/>
  <c r="AQ80" i="5"/>
  <c r="S80" i="5"/>
  <c r="R80" i="5"/>
  <c r="Q80" i="5"/>
  <c r="P80" i="5"/>
  <c r="E80" i="5"/>
  <c r="AZ79" i="5"/>
  <c r="AY79" i="5"/>
  <c r="AX79" i="5"/>
  <c r="AW79" i="5"/>
  <c r="AV79" i="5"/>
  <c r="AU79" i="5"/>
  <c r="AT79" i="5"/>
  <c r="AS79" i="5"/>
  <c r="AR79" i="5"/>
  <c r="AQ79" i="5"/>
  <c r="S79" i="5"/>
  <c r="W13" i="5" s="1"/>
  <c r="R79" i="5"/>
  <c r="Q79" i="5"/>
  <c r="P79" i="5"/>
  <c r="E79" i="5"/>
  <c r="BG78" i="5"/>
  <c r="BE78" i="5"/>
  <c r="AZ78" i="5"/>
  <c r="AY78" i="5"/>
  <c r="AX78" i="5"/>
  <c r="AW78" i="5"/>
  <c r="AV78" i="5"/>
  <c r="AU78" i="5"/>
  <c r="AT78" i="5"/>
  <c r="AS78" i="5"/>
  <c r="AR78" i="5"/>
  <c r="AQ78" i="5"/>
  <c r="S78" i="5"/>
  <c r="R78" i="5"/>
  <c r="Q78" i="5"/>
  <c r="P78" i="5"/>
  <c r="E78" i="5"/>
  <c r="BG77" i="5"/>
  <c r="BF77" i="5"/>
  <c r="BE77" i="5"/>
  <c r="AZ77" i="5"/>
  <c r="AY77" i="5"/>
  <c r="AX77" i="5"/>
  <c r="AW77" i="5"/>
  <c r="AV77" i="5"/>
  <c r="AU77" i="5"/>
  <c r="AT77" i="5"/>
  <c r="AS77" i="5"/>
  <c r="AR77" i="5"/>
  <c r="AQ77" i="5"/>
  <c r="S77" i="5"/>
  <c r="R77" i="5"/>
  <c r="Q77" i="5"/>
  <c r="S12" i="5" s="1"/>
  <c r="P77" i="5"/>
  <c r="E77" i="5"/>
  <c r="AZ76" i="5"/>
  <c r="AY76" i="5"/>
  <c r="AX76" i="5"/>
  <c r="AW76" i="5"/>
  <c r="AV76" i="5"/>
  <c r="AU76" i="5"/>
  <c r="AT76" i="5"/>
  <c r="AS76" i="5"/>
  <c r="AR76" i="5"/>
  <c r="AQ76" i="5"/>
  <c r="S76" i="5"/>
  <c r="U76" i="5" s="1"/>
  <c r="BE97" i="5" s="1"/>
  <c r="R76" i="5"/>
  <c r="Q76" i="5"/>
  <c r="P76" i="5"/>
  <c r="P12" i="5" s="1"/>
  <c r="E76" i="5"/>
  <c r="AZ75" i="5"/>
  <c r="AY75" i="5"/>
  <c r="AX75" i="5"/>
  <c r="AW75" i="5"/>
  <c r="AV75" i="5"/>
  <c r="AU75" i="5"/>
  <c r="AT75" i="5"/>
  <c r="AS75" i="5"/>
  <c r="AR75" i="5"/>
  <c r="AQ75" i="5"/>
  <c r="Q75" i="5"/>
  <c r="O12" i="5" s="1"/>
  <c r="P75" i="5"/>
  <c r="N12" i="5" s="1"/>
  <c r="E75" i="5"/>
  <c r="AZ74" i="5"/>
  <c r="AY74" i="5"/>
  <c r="AX74" i="5"/>
  <c r="AW74" i="5"/>
  <c r="AV74" i="5"/>
  <c r="AU74" i="5"/>
  <c r="AT74" i="5"/>
  <c r="AS74" i="5"/>
  <c r="AR74" i="5"/>
  <c r="AQ74" i="5"/>
  <c r="Q74" i="5"/>
  <c r="K12" i="5" s="1"/>
  <c r="P74" i="5"/>
  <c r="J12" i="5" s="1"/>
  <c r="E74" i="5"/>
  <c r="AZ73" i="5"/>
  <c r="AY73" i="5"/>
  <c r="AX73" i="5"/>
  <c r="AW73" i="5"/>
  <c r="AV73" i="5"/>
  <c r="AU73" i="5"/>
  <c r="AT73" i="5"/>
  <c r="AS73" i="5"/>
  <c r="AR73" i="5"/>
  <c r="AQ73" i="5"/>
  <c r="Q73" i="5"/>
  <c r="I12" i="5" s="1"/>
  <c r="P73" i="5"/>
  <c r="E73" i="5"/>
  <c r="AZ72" i="5"/>
  <c r="AY72" i="5"/>
  <c r="AX72" i="5"/>
  <c r="AW72" i="5"/>
  <c r="AV72" i="5"/>
  <c r="AU72" i="5"/>
  <c r="AT72" i="5"/>
  <c r="AS72" i="5"/>
  <c r="AR72" i="5"/>
  <c r="AQ72" i="5"/>
  <c r="Q72" i="5"/>
  <c r="G12" i="5" s="1"/>
  <c r="P72" i="5"/>
  <c r="F12" i="5" s="1"/>
  <c r="E72" i="5"/>
  <c r="D72" i="5"/>
  <c r="D73" i="5" s="1"/>
  <c r="D74" i="5" s="1"/>
  <c r="D75" i="5" s="1"/>
  <c r="D76" i="5" s="1"/>
  <c r="D77" i="5" s="1"/>
  <c r="D78" i="5" s="1"/>
  <c r="D79" i="5" s="1"/>
  <c r="D80" i="5" s="1"/>
  <c r="D81" i="5" s="1"/>
  <c r="U71" i="5"/>
  <c r="T71" i="5"/>
  <c r="BG70" i="5"/>
  <c r="BF70" i="5"/>
  <c r="BE70" i="5"/>
  <c r="AZ70" i="5"/>
  <c r="AY70" i="5"/>
  <c r="AX70" i="5"/>
  <c r="AW70" i="5"/>
  <c r="AV70" i="5"/>
  <c r="AU70" i="5"/>
  <c r="AT70" i="5"/>
  <c r="AS70" i="5"/>
  <c r="AR70" i="5"/>
  <c r="AQ70" i="5"/>
  <c r="S70" i="5"/>
  <c r="R70" i="5"/>
  <c r="T70" i="5" s="1"/>
  <c r="Q70" i="5"/>
  <c r="P70" i="5"/>
  <c r="E70" i="5"/>
  <c r="AZ69" i="5"/>
  <c r="AY69" i="5"/>
  <c r="AX69" i="5"/>
  <c r="AW69" i="5"/>
  <c r="AV69" i="5"/>
  <c r="AU69" i="5"/>
  <c r="AT69" i="5"/>
  <c r="AS69" i="5"/>
  <c r="AR69" i="5"/>
  <c r="AQ69" i="5"/>
  <c r="S69" i="5"/>
  <c r="R69" i="5"/>
  <c r="Q69" i="5"/>
  <c r="P69" i="5"/>
  <c r="E69" i="5"/>
  <c r="AZ68" i="5"/>
  <c r="AY68" i="5"/>
  <c r="AX68" i="5"/>
  <c r="AW68" i="5"/>
  <c r="AV68" i="5"/>
  <c r="AU68" i="5"/>
  <c r="AT68" i="5"/>
  <c r="AS68" i="5"/>
  <c r="AR68" i="5"/>
  <c r="AQ68" i="5"/>
  <c r="S68" i="5"/>
  <c r="R68" i="5"/>
  <c r="T68" i="5" s="1"/>
  <c r="Q68" i="5"/>
  <c r="P68" i="5"/>
  <c r="E68" i="5"/>
  <c r="BG67" i="5"/>
  <c r="BF67" i="5"/>
  <c r="BE67" i="5"/>
  <c r="AZ67" i="5"/>
  <c r="AY67" i="5"/>
  <c r="AX67" i="5"/>
  <c r="AW67" i="5"/>
  <c r="AV67" i="5"/>
  <c r="AU67" i="5"/>
  <c r="AT67" i="5"/>
  <c r="AS67" i="5"/>
  <c r="AR67" i="5"/>
  <c r="AQ67" i="5"/>
  <c r="S67" i="5"/>
  <c r="R67" i="5"/>
  <c r="T67" i="5" s="1"/>
  <c r="BB67" i="5" s="1"/>
  <c r="Q67" i="5"/>
  <c r="P67" i="5"/>
  <c r="E67" i="5"/>
  <c r="BG66" i="5"/>
  <c r="BF66" i="5"/>
  <c r="BE66" i="5"/>
  <c r="AZ66" i="5"/>
  <c r="AY66" i="5"/>
  <c r="AX66" i="5"/>
  <c r="AW66" i="5"/>
  <c r="AV66" i="5"/>
  <c r="AU66" i="5"/>
  <c r="AT66" i="5"/>
  <c r="AS66" i="5"/>
  <c r="AR66" i="5"/>
  <c r="AQ66" i="5"/>
  <c r="S66" i="5"/>
  <c r="R66" i="5"/>
  <c r="T66" i="5" s="1"/>
  <c r="BB66" i="5" s="1"/>
  <c r="Q66" i="5"/>
  <c r="P66" i="5"/>
  <c r="R9" i="5" s="1"/>
  <c r="E66" i="5"/>
  <c r="AZ65" i="5"/>
  <c r="AY65" i="5"/>
  <c r="AX65" i="5"/>
  <c r="AW65" i="5"/>
  <c r="AV65" i="5"/>
  <c r="AU65" i="5"/>
  <c r="AT65" i="5"/>
  <c r="AS65" i="5"/>
  <c r="AR65" i="5"/>
  <c r="AQ65" i="5"/>
  <c r="S65" i="5"/>
  <c r="R65" i="5"/>
  <c r="Q65" i="5"/>
  <c r="P65" i="5"/>
  <c r="E65" i="5"/>
  <c r="AZ64" i="5"/>
  <c r="AY64" i="5"/>
  <c r="AX64" i="5"/>
  <c r="AW64" i="5"/>
  <c r="AV64" i="5"/>
  <c r="AU64" i="5"/>
  <c r="AT64" i="5"/>
  <c r="AS64" i="5"/>
  <c r="AR64" i="5"/>
  <c r="AQ64" i="5"/>
  <c r="Q64" i="5"/>
  <c r="O9" i="5" s="1"/>
  <c r="P64" i="5"/>
  <c r="N9" i="5" s="1"/>
  <c r="E64" i="5"/>
  <c r="AZ63" i="5"/>
  <c r="AY63" i="5"/>
  <c r="AX63" i="5"/>
  <c r="AW63" i="5"/>
  <c r="AV63" i="5"/>
  <c r="AU63" i="5"/>
  <c r="AT63" i="5"/>
  <c r="AS63" i="5"/>
  <c r="AR63" i="5"/>
  <c r="AQ63" i="5"/>
  <c r="Q63" i="5"/>
  <c r="M9" i="5" s="1"/>
  <c r="P63" i="5"/>
  <c r="L9" i="5" s="1"/>
  <c r="E63" i="5"/>
  <c r="AZ62" i="5"/>
  <c r="AY62" i="5"/>
  <c r="AX62" i="5"/>
  <c r="AW62" i="5"/>
  <c r="AV62" i="5"/>
  <c r="AU62" i="5"/>
  <c r="AT62" i="5"/>
  <c r="AS62" i="5"/>
  <c r="AR62" i="5"/>
  <c r="AQ62" i="5"/>
  <c r="Q62" i="5"/>
  <c r="I9" i="5" s="1"/>
  <c r="P62" i="5"/>
  <c r="H9" i="5" s="1"/>
  <c r="E62" i="5"/>
  <c r="AZ61" i="5"/>
  <c r="AY61" i="5"/>
  <c r="AX61" i="5"/>
  <c r="AW61" i="5"/>
  <c r="AV61" i="5"/>
  <c r="AU61" i="5"/>
  <c r="AT61" i="5"/>
  <c r="AS61" i="5"/>
  <c r="AR61" i="5"/>
  <c r="AQ61" i="5"/>
  <c r="Q61" i="5"/>
  <c r="G9" i="5" s="1"/>
  <c r="P61" i="5"/>
  <c r="F9" i="5" s="1"/>
  <c r="E61" i="5"/>
  <c r="D61" i="5"/>
  <c r="D62" i="5" s="1"/>
  <c r="D63" i="5" s="1"/>
  <c r="D64" i="5" s="1"/>
  <c r="D65" i="5" s="1"/>
  <c r="D66" i="5" s="1"/>
  <c r="D67" i="5" s="1"/>
  <c r="D68" i="5" s="1"/>
  <c r="D69" i="5" s="1"/>
  <c r="D70" i="5" s="1"/>
  <c r="U60" i="5"/>
  <c r="T60" i="5"/>
  <c r="AZ59" i="5"/>
  <c r="AY59" i="5"/>
  <c r="AX59" i="5"/>
  <c r="AW59" i="5"/>
  <c r="AV59" i="5"/>
  <c r="AU59" i="5"/>
  <c r="AT59" i="5"/>
  <c r="AS59" i="5"/>
  <c r="AR59" i="5"/>
  <c r="AQ59" i="5"/>
  <c r="S59" i="5"/>
  <c r="U59" i="5" s="1"/>
  <c r="R59" i="5"/>
  <c r="Q59" i="5"/>
  <c r="P59" i="5"/>
  <c r="E59" i="5"/>
  <c r="BG58" i="5"/>
  <c r="BF58" i="5"/>
  <c r="BE58" i="5"/>
  <c r="AZ58" i="5"/>
  <c r="AY58" i="5"/>
  <c r="AX58" i="5"/>
  <c r="AW58" i="5"/>
  <c r="AV58" i="5"/>
  <c r="AU58" i="5"/>
  <c r="AT58" i="5"/>
  <c r="AS58" i="5"/>
  <c r="AR58" i="5"/>
  <c r="AQ58" i="5"/>
  <c r="S58" i="5"/>
  <c r="R58" i="5"/>
  <c r="Q58" i="5"/>
  <c r="P58" i="5"/>
  <c r="E58" i="5"/>
  <c r="AZ57" i="5"/>
  <c r="AY57" i="5"/>
  <c r="AX57" i="5"/>
  <c r="AW57" i="5"/>
  <c r="AV57" i="5"/>
  <c r="AU57" i="5"/>
  <c r="AT57" i="5"/>
  <c r="AS57" i="5"/>
  <c r="AR57" i="5"/>
  <c r="AQ57" i="5"/>
  <c r="S57" i="5"/>
  <c r="R57" i="5"/>
  <c r="T57" i="5" s="1"/>
  <c r="Q57" i="5"/>
  <c r="P57" i="5"/>
  <c r="E57" i="5"/>
  <c r="BG56" i="5"/>
  <c r="BF56" i="5"/>
  <c r="BE56" i="5"/>
  <c r="AZ56" i="5"/>
  <c r="AY56" i="5"/>
  <c r="AX56" i="5"/>
  <c r="AW56" i="5"/>
  <c r="AV56" i="5"/>
  <c r="AU56" i="5"/>
  <c r="AT56" i="5"/>
  <c r="AS56" i="5"/>
  <c r="AR56" i="5"/>
  <c r="AQ56" i="5"/>
  <c r="S56" i="5"/>
  <c r="R56" i="5"/>
  <c r="Q56" i="5"/>
  <c r="P56" i="5"/>
  <c r="E56" i="5"/>
  <c r="BH55" i="5"/>
  <c r="BG55" i="5"/>
  <c r="BF55" i="5"/>
  <c r="BE55" i="5"/>
  <c r="AZ55" i="5"/>
  <c r="AY55" i="5"/>
  <c r="AX55" i="5"/>
  <c r="AW55" i="5"/>
  <c r="AV55" i="5"/>
  <c r="AU55" i="5"/>
  <c r="AT55" i="5"/>
  <c r="AS55" i="5"/>
  <c r="AR55" i="5"/>
  <c r="AQ55" i="5"/>
  <c r="S55" i="5"/>
  <c r="U55" i="5" s="1"/>
  <c r="S8" i="5" s="1"/>
  <c r="R55" i="5"/>
  <c r="Q55" i="5"/>
  <c r="P55" i="5"/>
  <c r="E55" i="5"/>
  <c r="AZ54" i="5"/>
  <c r="AY54" i="5"/>
  <c r="AX54" i="5"/>
  <c r="AW54" i="5"/>
  <c r="AV54" i="5"/>
  <c r="AU54" i="5"/>
  <c r="AT54" i="5"/>
  <c r="AS54" i="5"/>
  <c r="AR54" i="5"/>
  <c r="AQ54" i="5"/>
  <c r="S54" i="5"/>
  <c r="R54" i="5"/>
  <c r="T54" i="5" s="1"/>
  <c r="P8" i="5" s="1"/>
  <c r="Q54" i="5"/>
  <c r="P54" i="5"/>
  <c r="E54" i="5"/>
  <c r="AZ53" i="5"/>
  <c r="AY53" i="5"/>
  <c r="AX53" i="5"/>
  <c r="AW53" i="5"/>
  <c r="AV53" i="5"/>
  <c r="AU53" i="5"/>
  <c r="AT53" i="5"/>
  <c r="AS53" i="5"/>
  <c r="AR53" i="5"/>
  <c r="AQ53" i="5"/>
  <c r="Q53" i="5"/>
  <c r="P53" i="5"/>
  <c r="N6" i="5" s="1"/>
  <c r="E53" i="5"/>
  <c r="AZ52" i="5"/>
  <c r="AY52" i="5"/>
  <c r="AX52" i="5"/>
  <c r="AW52" i="5"/>
  <c r="AV52" i="5"/>
  <c r="AU52" i="5"/>
  <c r="AT52" i="5"/>
  <c r="AS52" i="5"/>
  <c r="AR52" i="5"/>
  <c r="AQ52" i="5"/>
  <c r="Q52" i="5"/>
  <c r="M6" i="5" s="1"/>
  <c r="P52" i="5"/>
  <c r="L6" i="5" s="1"/>
  <c r="E52" i="5"/>
  <c r="AZ51" i="5"/>
  <c r="AY51" i="5"/>
  <c r="AX51" i="5"/>
  <c r="AW51" i="5"/>
  <c r="AV51" i="5"/>
  <c r="AU51" i="5"/>
  <c r="AT51" i="5"/>
  <c r="AS51" i="5"/>
  <c r="AR51" i="5"/>
  <c r="AQ51" i="5"/>
  <c r="Q51" i="5"/>
  <c r="K6" i="5" s="1"/>
  <c r="P51" i="5"/>
  <c r="J6" i="5" s="1"/>
  <c r="E51" i="5"/>
  <c r="AZ50" i="5"/>
  <c r="AY50" i="5"/>
  <c r="AX50" i="5"/>
  <c r="AW50" i="5"/>
  <c r="AV50" i="5"/>
  <c r="AU50" i="5"/>
  <c r="AT50" i="5"/>
  <c r="AS50" i="5"/>
  <c r="AR50" i="5"/>
  <c r="AQ50" i="5"/>
  <c r="Q50" i="5"/>
  <c r="G6" i="5" s="1"/>
  <c r="P50" i="5"/>
  <c r="F6" i="5" s="1"/>
  <c r="D50" i="5"/>
  <c r="D51" i="5" s="1"/>
  <c r="D52" i="5" s="1"/>
  <c r="D53" i="5" s="1"/>
  <c r="D54" i="5" s="1"/>
  <c r="D55" i="5" s="1"/>
  <c r="D56" i="5" s="1"/>
  <c r="D57" i="5" s="1"/>
  <c r="D58" i="5" s="1"/>
  <c r="D59" i="5" s="1"/>
  <c r="U49" i="5"/>
  <c r="T49" i="5"/>
  <c r="BE48" i="5"/>
  <c r="AZ48" i="5"/>
  <c r="AY48" i="5"/>
  <c r="AX48" i="5"/>
  <c r="AW48" i="5"/>
  <c r="AV48" i="5"/>
  <c r="AU48" i="5"/>
  <c r="AT48" i="5"/>
  <c r="AS48" i="5"/>
  <c r="AR48" i="5"/>
  <c r="AQ48" i="5"/>
  <c r="S48" i="5"/>
  <c r="R48" i="5"/>
  <c r="Q48" i="5"/>
  <c r="P48" i="5"/>
  <c r="Z3" i="5" s="1"/>
  <c r="E48" i="5"/>
  <c r="AZ47" i="5"/>
  <c r="AY47" i="5"/>
  <c r="AX47" i="5"/>
  <c r="AW47" i="5"/>
  <c r="AV47" i="5"/>
  <c r="AU47" i="5"/>
  <c r="AT47" i="5"/>
  <c r="AS47" i="5"/>
  <c r="AR47" i="5"/>
  <c r="AQ47" i="5"/>
  <c r="S47" i="5"/>
  <c r="R47" i="5"/>
  <c r="Q47" i="5"/>
  <c r="P47" i="5"/>
  <c r="E47" i="5"/>
  <c r="AZ46" i="5"/>
  <c r="AY46" i="5"/>
  <c r="AX46" i="5"/>
  <c r="AW46" i="5"/>
  <c r="AV46" i="5"/>
  <c r="AU46" i="5"/>
  <c r="AT46" i="5"/>
  <c r="AS46" i="5"/>
  <c r="AR46" i="5"/>
  <c r="AQ46" i="5"/>
  <c r="S46" i="5"/>
  <c r="R46" i="5"/>
  <c r="U46" i="5" s="1"/>
  <c r="Q46" i="5"/>
  <c r="P46" i="5"/>
  <c r="E46" i="5"/>
  <c r="BG45" i="5"/>
  <c r="BF45" i="5"/>
  <c r="BE45" i="5"/>
  <c r="AZ45" i="5"/>
  <c r="AY45" i="5"/>
  <c r="AX45" i="5"/>
  <c r="AW45" i="5"/>
  <c r="AV45" i="5"/>
  <c r="AU45" i="5"/>
  <c r="AT45" i="5"/>
  <c r="AS45" i="5"/>
  <c r="AR45" i="5"/>
  <c r="AQ45" i="5"/>
  <c r="S45" i="5"/>
  <c r="R45" i="5"/>
  <c r="Q45" i="5"/>
  <c r="P45" i="5"/>
  <c r="E45" i="5"/>
  <c r="AZ44" i="5"/>
  <c r="AY44" i="5"/>
  <c r="AX44" i="5"/>
  <c r="AW44" i="5"/>
  <c r="AV44" i="5"/>
  <c r="AU44" i="5"/>
  <c r="AT44" i="5"/>
  <c r="AS44" i="5"/>
  <c r="AR44" i="5"/>
  <c r="AQ44" i="5"/>
  <c r="S44" i="5"/>
  <c r="R44" i="5"/>
  <c r="Q44" i="5"/>
  <c r="P44" i="5"/>
  <c r="E44" i="5"/>
  <c r="BG43" i="5"/>
  <c r="BF43" i="5"/>
  <c r="BE43" i="5"/>
  <c r="AZ43" i="5"/>
  <c r="AY43" i="5"/>
  <c r="AX43" i="5"/>
  <c r="AW43" i="5"/>
  <c r="AV43" i="5"/>
  <c r="AU43" i="5"/>
  <c r="AT43" i="5"/>
  <c r="AS43" i="5"/>
  <c r="AR43" i="5"/>
  <c r="AQ43" i="5"/>
  <c r="S43" i="5"/>
  <c r="R43" i="5"/>
  <c r="Q43" i="5"/>
  <c r="Q3" i="5" s="1"/>
  <c r="P43" i="5"/>
  <c r="E43" i="5"/>
  <c r="AZ42" i="5"/>
  <c r="AY42" i="5"/>
  <c r="AX42" i="5"/>
  <c r="AW42" i="5"/>
  <c r="AV42" i="5"/>
  <c r="AU42" i="5"/>
  <c r="AT42" i="5"/>
  <c r="AS42" i="5"/>
  <c r="AR42" i="5"/>
  <c r="AQ42" i="5"/>
  <c r="Q42" i="5"/>
  <c r="O3" i="5" s="1"/>
  <c r="P42" i="5"/>
  <c r="N3" i="5" s="1"/>
  <c r="E42" i="5"/>
  <c r="AZ41" i="5"/>
  <c r="AY41" i="5"/>
  <c r="AX41" i="5"/>
  <c r="AW41" i="5"/>
  <c r="AV41" i="5"/>
  <c r="AU41" i="5"/>
  <c r="AT41" i="5"/>
  <c r="AS41" i="5"/>
  <c r="AR41" i="5"/>
  <c r="AQ41" i="5"/>
  <c r="Q41" i="5"/>
  <c r="P41" i="5"/>
  <c r="L3" i="5" s="1"/>
  <c r="E41" i="5"/>
  <c r="AZ40" i="5"/>
  <c r="AY40" i="5"/>
  <c r="AX40" i="5"/>
  <c r="AW40" i="5"/>
  <c r="AV40" i="5"/>
  <c r="AU40" i="5"/>
  <c r="AT40" i="5"/>
  <c r="AS40" i="5"/>
  <c r="AR40" i="5"/>
  <c r="AQ40" i="5"/>
  <c r="Q40" i="5"/>
  <c r="K3" i="5" s="1"/>
  <c r="P40" i="5"/>
  <c r="J3" i="5" s="1"/>
  <c r="E40" i="5"/>
  <c r="AZ39" i="5"/>
  <c r="AY39" i="5"/>
  <c r="AX39" i="5"/>
  <c r="AW39" i="5"/>
  <c r="AV39" i="5"/>
  <c r="AU39" i="5"/>
  <c r="AT39" i="5"/>
  <c r="AS39" i="5"/>
  <c r="AR39" i="5"/>
  <c r="AQ39" i="5"/>
  <c r="Q39" i="5"/>
  <c r="I3" i="5" s="1"/>
  <c r="P39" i="5"/>
  <c r="H3" i="5" s="1"/>
  <c r="E39" i="5"/>
  <c r="D39" i="5"/>
  <c r="D41" i="5" s="1"/>
  <c r="BC35" i="5"/>
  <c r="AY35" i="5"/>
  <c r="X35" i="5"/>
  <c r="V35" i="5"/>
  <c r="U35" i="5"/>
  <c r="T35" i="5"/>
  <c r="S35" i="5"/>
  <c r="P35" i="5"/>
  <c r="N35" i="5"/>
  <c r="M35" i="5"/>
  <c r="K35" i="5"/>
  <c r="H35" i="5"/>
  <c r="F35" i="5"/>
  <c r="Y34" i="5"/>
  <c r="BG33" i="5" s="1"/>
  <c r="X34" i="5"/>
  <c r="W34" i="5"/>
  <c r="V34" i="5"/>
  <c r="BF33" i="5" s="1"/>
  <c r="U34" i="5"/>
  <c r="T34" i="5"/>
  <c r="S34" i="5"/>
  <c r="R34" i="5"/>
  <c r="BD33" i="5" s="1"/>
  <c r="Q34" i="5"/>
  <c r="BC33" i="5" s="1"/>
  <c r="P34" i="5"/>
  <c r="O34" i="5"/>
  <c r="N34" i="5"/>
  <c r="BB33" i="5" s="1"/>
  <c r="M34" i="5"/>
  <c r="BA33" i="5" s="1"/>
  <c r="L34" i="5"/>
  <c r="K34" i="5"/>
  <c r="J34" i="5"/>
  <c r="AZ33" i="5" s="1"/>
  <c r="I34" i="5"/>
  <c r="AM34" i="5" s="1"/>
  <c r="H34" i="5"/>
  <c r="G34" i="5"/>
  <c r="F34" i="5"/>
  <c r="AX33" i="5" s="1"/>
  <c r="AY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BG32" i="5"/>
  <c r="BC32" i="5"/>
  <c r="AY32" i="5"/>
  <c r="AA32" i="5"/>
  <c r="V32" i="5"/>
  <c r="T32" i="5"/>
  <c r="S32" i="5"/>
  <c r="Q32" i="5"/>
  <c r="N32" i="5"/>
  <c r="M32" i="5"/>
  <c r="L32" i="5"/>
  <c r="J32" i="5"/>
  <c r="I32" i="5"/>
  <c r="F32" i="5"/>
  <c r="AA31" i="5"/>
  <c r="Z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AM31" i="5" s="1"/>
  <c r="H31" i="5"/>
  <c r="G31" i="5"/>
  <c r="F31" i="5"/>
  <c r="BF30" i="5"/>
  <c r="BD30" i="5"/>
  <c r="BB30" i="5"/>
  <c r="AZ30" i="5"/>
  <c r="AY30" i="5"/>
  <c r="AX30" i="5"/>
  <c r="AA30" i="5"/>
  <c r="Z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AL30" i="5" s="1"/>
  <c r="BG29" i="5"/>
  <c r="BF29" i="5"/>
  <c r="BE29" i="5"/>
  <c r="BD29" i="5"/>
  <c r="BC29" i="5"/>
  <c r="BB29" i="5"/>
  <c r="BA29" i="5"/>
  <c r="AZ29" i="5"/>
  <c r="AY29" i="5"/>
  <c r="X29" i="5"/>
  <c r="T29" i="5"/>
  <c r="R29" i="5"/>
  <c r="P29" i="5"/>
  <c r="N29" i="5"/>
  <c r="L29" i="5"/>
  <c r="J29" i="5"/>
  <c r="H29" i="5"/>
  <c r="F29" i="5"/>
  <c r="AA28" i="5"/>
  <c r="Z28" i="5"/>
  <c r="BF35" i="5" s="1"/>
  <c r="Y28" i="5"/>
  <c r="X28" i="5"/>
  <c r="BF32" i="5" s="1"/>
  <c r="U28" i="5"/>
  <c r="T28" i="5"/>
  <c r="S28" i="5"/>
  <c r="R28" i="5"/>
  <c r="Q28" i="5"/>
  <c r="P28" i="5"/>
  <c r="BB27" i="5" s="1"/>
  <c r="O28" i="5"/>
  <c r="N28" i="5"/>
  <c r="M28" i="5"/>
  <c r="L28" i="5"/>
  <c r="K28" i="5"/>
  <c r="J28" i="5"/>
  <c r="I28" i="5"/>
  <c r="H28" i="5"/>
  <c r="AL28" i="5" s="1"/>
  <c r="G28" i="5"/>
  <c r="F28" i="5"/>
  <c r="AX27" i="5" s="1"/>
  <c r="BE27" i="5"/>
  <c r="BA27" i="5"/>
  <c r="AY27" i="5"/>
  <c r="AA27" i="5"/>
  <c r="Z27" i="5"/>
  <c r="Y27" i="5"/>
  <c r="X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AM27" i="5" s="1"/>
  <c r="F27" i="5"/>
  <c r="BG26" i="5"/>
  <c r="BF26" i="5"/>
  <c r="BD26" i="5"/>
  <c r="BC26" i="5"/>
  <c r="BB26" i="5"/>
  <c r="BA26" i="5"/>
  <c r="AZ26" i="5"/>
  <c r="AY26" i="5"/>
  <c r="AX26" i="5"/>
  <c r="AO26" i="5"/>
  <c r="AA26" i="5"/>
  <c r="Z26" i="5"/>
  <c r="Y26" i="5"/>
  <c r="X26" i="5"/>
  <c r="O26" i="5"/>
  <c r="M26" i="5"/>
  <c r="K26" i="5"/>
  <c r="I26" i="5"/>
  <c r="G26" i="5"/>
  <c r="AO25" i="5"/>
  <c r="AA25" i="5"/>
  <c r="Z25" i="5"/>
  <c r="BE35" i="5" s="1"/>
  <c r="Y25" i="5"/>
  <c r="X25" i="5"/>
  <c r="W25" i="5"/>
  <c r="V25" i="5"/>
  <c r="S25" i="5"/>
  <c r="R25" i="5"/>
  <c r="Q25" i="5"/>
  <c r="P25" i="5"/>
  <c r="BC24" i="5" s="1"/>
  <c r="O25" i="5"/>
  <c r="N25" i="5"/>
  <c r="M25" i="5"/>
  <c r="L25" i="5"/>
  <c r="BA24" i="5" s="1"/>
  <c r="K25" i="5"/>
  <c r="J25" i="5"/>
  <c r="I25" i="5"/>
  <c r="H25" i="5"/>
  <c r="G25" i="5"/>
  <c r="F25" i="5"/>
  <c r="BE24" i="5"/>
  <c r="BD24" i="5"/>
  <c r="AZ24" i="5"/>
  <c r="AY24" i="5"/>
  <c r="AA24" i="5"/>
  <c r="Z24" i="5"/>
  <c r="Y24" i="5"/>
  <c r="X24" i="5"/>
  <c r="W24" i="5"/>
  <c r="V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AL24" i="5" s="1"/>
  <c r="BC23" i="5"/>
  <c r="AY23" i="5"/>
  <c r="Z23" i="5"/>
  <c r="X23" i="5"/>
  <c r="V23" i="5"/>
  <c r="P23" i="5"/>
  <c r="N23" i="5"/>
  <c r="M23" i="5"/>
  <c r="L23" i="5"/>
  <c r="K23" i="5"/>
  <c r="I23" i="5"/>
  <c r="H23" i="5"/>
  <c r="F23" i="5"/>
  <c r="AA22" i="5"/>
  <c r="Z22" i="5"/>
  <c r="BD35" i="5" s="1"/>
  <c r="Y22" i="5"/>
  <c r="X22" i="5"/>
  <c r="BD32" i="5" s="1"/>
  <c r="W22" i="5"/>
  <c r="V22" i="5"/>
  <c r="Q22" i="5"/>
  <c r="P22" i="5"/>
  <c r="O22" i="5"/>
  <c r="N22" i="5"/>
  <c r="BB21" i="5" s="1"/>
  <c r="M22" i="5"/>
  <c r="BA21" i="5" s="1"/>
  <c r="L22" i="5"/>
  <c r="K22" i="5"/>
  <c r="J22" i="5"/>
  <c r="AZ21" i="5" s="1"/>
  <c r="I22" i="5"/>
  <c r="H22" i="5"/>
  <c r="G22" i="5"/>
  <c r="F22" i="5"/>
  <c r="AX21" i="5" s="1"/>
  <c r="BC21" i="5"/>
  <c r="AY21" i="5"/>
  <c r="AA21" i="5"/>
  <c r="Z21" i="5"/>
  <c r="Y21" i="5"/>
  <c r="X21" i="5"/>
  <c r="W21" i="5"/>
  <c r="V21" i="5"/>
  <c r="Q21" i="5"/>
  <c r="P21" i="5"/>
  <c r="O21" i="5"/>
  <c r="N21" i="5"/>
  <c r="M21" i="5"/>
  <c r="L21" i="5"/>
  <c r="K21" i="5"/>
  <c r="J21" i="5"/>
  <c r="I21" i="5"/>
  <c r="H21" i="5"/>
  <c r="G21" i="5"/>
  <c r="F21" i="5"/>
  <c r="AY17" i="5"/>
  <c r="V17" i="5"/>
  <c r="AA16" i="5"/>
  <c r="Z16" i="5"/>
  <c r="Y16" i="5"/>
  <c r="X16" i="5"/>
  <c r="W16" i="5"/>
  <c r="V16" i="5"/>
  <c r="S16" i="5"/>
  <c r="R16" i="5"/>
  <c r="Q16" i="5"/>
  <c r="P16" i="5"/>
  <c r="AY15" i="5"/>
  <c r="AA15" i="5"/>
  <c r="Z15" i="5"/>
  <c r="Y15" i="5"/>
  <c r="X15" i="5"/>
  <c r="W15" i="5"/>
  <c r="V15" i="5"/>
  <c r="S15" i="5"/>
  <c r="R15" i="5"/>
  <c r="Q15" i="5"/>
  <c r="P15" i="5"/>
  <c r="J15" i="5"/>
  <c r="BC14" i="5"/>
  <c r="BB14" i="5"/>
  <c r="AY14" i="5"/>
  <c r="Z13" i="5"/>
  <c r="Y13" i="5"/>
  <c r="V13" i="5"/>
  <c r="S13" i="5"/>
  <c r="R13" i="5"/>
  <c r="Q13" i="5"/>
  <c r="P13" i="5"/>
  <c r="AA12" i="5"/>
  <c r="Z12" i="5"/>
  <c r="Y12" i="5"/>
  <c r="X12" i="5"/>
  <c r="W12" i="5"/>
  <c r="V12" i="5"/>
  <c r="R12" i="5"/>
  <c r="Q12" i="5"/>
  <c r="H12" i="5"/>
  <c r="BB11" i="5"/>
  <c r="AA10" i="5"/>
  <c r="Z10" i="5"/>
  <c r="Y10" i="5"/>
  <c r="X10" i="5"/>
  <c r="W10" i="5"/>
  <c r="V10" i="5"/>
  <c r="S10" i="5"/>
  <c r="R10" i="5"/>
  <c r="Q10" i="5"/>
  <c r="P10" i="5"/>
  <c r="AA9" i="5"/>
  <c r="Z9" i="5"/>
  <c r="Y9" i="5"/>
  <c r="X9" i="5"/>
  <c r="W9" i="5"/>
  <c r="V9" i="5"/>
  <c r="S9" i="5"/>
  <c r="Q9" i="5"/>
  <c r="P9" i="5"/>
  <c r="BC8" i="5"/>
  <c r="BB8" i="5"/>
  <c r="AA8" i="5"/>
  <c r="V8" i="5"/>
  <c r="AA7" i="5"/>
  <c r="Z7" i="5"/>
  <c r="Y7" i="5"/>
  <c r="X7" i="5"/>
  <c r="W7" i="5"/>
  <c r="V7" i="5"/>
  <c r="R7" i="5"/>
  <c r="Q7" i="5"/>
  <c r="AA6" i="5"/>
  <c r="Z6" i="5"/>
  <c r="Y6" i="5"/>
  <c r="X6" i="5"/>
  <c r="W6" i="5"/>
  <c r="V6" i="5"/>
  <c r="S6" i="5"/>
  <c r="R6" i="5"/>
  <c r="Q6" i="5"/>
  <c r="P6" i="5"/>
  <c r="O6" i="5"/>
  <c r="BC5" i="5"/>
  <c r="BB5" i="5"/>
  <c r="W5" i="5"/>
  <c r="AA4" i="5"/>
  <c r="Z4" i="5"/>
  <c r="Y4" i="5"/>
  <c r="X4" i="5"/>
  <c r="W4" i="5"/>
  <c r="V4" i="5"/>
  <c r="S4" i="5"/>
  <c r="R4" i="5"/>
  <c r="Q4" i="5"/>
  <c r="P4" i="5"/>
  <c r="AA3" i="5"/>
  <c r="Y3" i="5"/>
  <c r="AN30" i="5" s="1"/>
  <c r="X3" i="5"/>
  <c r="W3" i="5"/>
  <c r="V3" i="5"/>
  <c r="S3" i="5"/>
  <c r="R3" i="5"/>
  <c r="P3" i="5"/>
  <c r="M3" i="5"/>
  <c r="Z2" i="5"/>
  <c r="X2" i="5"/>
  <c r="V2" i="5"/>
  <c r="R2" i="5"/>
  <c r="P2" i="5"/>
  <c r="N2" i="5"/>
  <c r="L2" i="5"/>
  <c r="J2" i="5"/>
  <c r="H2" i="5"/>
  <c r="F2" i="5"/>
  <c r="R42" i="5" l="1"/>
  <c r="N4" i="5" s="1"/>
  <c r="T79" i="5"/>
  <c r="P7" i="5"/>
  <c r="U44" i="5"/>
  <c r="S5" i="5" s="1"/>
  <c r="U56" i="5"/>
  <c r="T58" i="5"/>
  <c r="X8" i="5" s="1"/>
  <c r="T65" i="5"/>
  <c r="BB65" i="5" s="1"/>
  <c r="S7" i="5"/>
  <c r="BC6" i="5" s="1"/>
  <c r="T69" i="5"/>
  <c r="X11" i="5" s="1"/>
  <c r="R53" i="5"/>
  <c r="R39" i="5"/>
  <c r="H4" i="5" s="1"/>
  <c r="AM128" i="5"/>
  <c r="BE57" i="5"/>
  <c r="I29" i="5"/>
  <c r="BH57" i="5"/>
  <c r="BG57" i="5"/>
  <c r="BF57" i="5"/>
  <c r="BF157" i="5"/>
  <c r="AA29" i="5"/>
  <c r="BB70" i="5"/>
  <c r="Z11" i="5"/>
  <c r="BC120" i="5"/>
  <c r="N26" i="5"/>
  <c r="BH89" i="5"/>
  <c r="AM127" i="5"/>
  <c r="BH46" i="5"/>
  <c r="BG46" i="5"/>
  <c r="BF46" i="5"/>
  <c r="BE46" i="5"/>
  <c r="G29" i="5"/>
  <c r="BE146" i="5"/>
  <c r="Y29" i="5"/>
  <c r="BB69" i="5"/>
  <c r="BC119" i="5"/>
  <c r="L26" i="5"/>
  <c r="AM134" i="5"/>
  <c r="BG123" i="5"/>
  <c r="U29" i="5"/>
  <c r="BF123" i="5"/>
  <c r="BE123" i="5"/>
  <c r="BB68" i="5"/>
  <c r="V11" i="5"/>
  <c r="BC118" i="5"/>
  <c r="BH67" i="5"/>
  <c r="J26" i="5"/>
  <c r="AM133" i="5"/>
  <c r="S29" i="5"/>
  <c r="BE112" i="5"/>
  <c r="BC117" i="5"/>
  <c r="BH56" i="5"/>
  <c r="H26" i="5"/>
  <c r="AM132" i="5"/>
  <c r="BG101" i="5"/>
  <c r="BF101" i="5"/>
  <c r="BE101" i="5"/>
  <c r="Q29" i="5"/>
  <c r="BC116" i="5"/>
  <c r="F26" i="5"/>
  <c r="BH45" i="5"/>
  <c r="AM131" i="5"/>
  <c r="BH90" i="5"/>
  <c r="BG90" i="5"/>
  <c r="BF90" i="5"/>
  <c r="BE90" i="5"/>
  <c r="O29" i="5"/>
  <c r="AM130" i="5"/>
  <c r="M29" i="5"/>
  <c r="BG79" i="5"/>
  <c r="BF79" i="5"/>
  <c r="BE79" i="5"/>
  <c r="AM129" i="5"/>
  <c r="K29" i="5"/>
  <c r="BH68" i="5"/>
  <c r="BG68" i="5"/>
  <c r="BF68" i="5"/>
  <c r="BE68" i="5"/>
  <c r="AM22" i="5"/>
  <c r="BG24" i="5"/>
  <c r="T56" i="5"/>
  <c r="BA56" i="5" s="1"/>
  <c r="R84" i="5"/>
  <c r="H16" i="5" s="1"/>
  <c r="U87" i="5"/>
  <c r="Q17" i="5" s="1"/>
  <c r="U88" i="5"/>
  <c r="S17" i="5" s="1"/>
  <c r="T111" i="5"/>
  <c r="U112" i="5"/>
  <c r="W23" i="5" s="1"/>
  <c r="U113" i="5"/>
  <c r="Y23" i="5" s="1"/>
  <c r="U121" i="5"/>
  <c r="U122" i="5"/>
  <c r="S26" i="5" s="1"/>
  <c r="U123" i="5"/>
  <c r="W26" i="5" s="1"/>
  <c r="T139" i="5"/>
  <c r="U140" i="5"/>
  <c r="T147" i="5"/>
  <c r="Z32" i="5" s="1"/>
  <c r="T151" i="5"/>
  <c r="AL25" i="5"/>
  <c r="BB24" i="5"/>
  <c r="BE32" i="5"/>
  <c r="BC27" i="5"/>
  <c r="T59" i="5"/>
  <c r="Z8" i="5" s="1"/>
  <c r="BB6" i="5"/>
  <c r="AM25" i="5"/>
  <c r="AQ25" i="5" s="1"/>
  <c r="AZ27" i="5"/>
  <c r="BD27" i="5"/>
  <c r="AL31" i="5"/>
  <c r="BC30" i="5"/>
  <c r="BG30" i="5"/>
  <c r="BE33" i="5"/>
  <c r="U77" i="5"/>
  <c r="U110" i="5"/>
  <c r="T121" i="5"/>
  <c r="T122" i="5"/>
  <c r="T123" i="5"/>
  <c r="U138" i="5"/>
  <c r="U146" i="5"/>
  <c r="W32" i="5" s="1"/>
  <c r="U150" i="5"/>
  <c r="AN24" i="5"/>
  <c r="U91" i="5"/>
  <c r="Y17" i="5" s="1"/>
  <c r="U92" i="5"/>
  <c r="AA17" i="5" s="1"/>
  <c r="U103" i="5"/>
  <c r="AM103" i="5" s="1"/>
  <c r="U109" i="5"/>
  <c r="T144" i="5"/>
  <c r="R32" i="5" s="1"/>
  <c r="U145" i="5"/>
  <c r="U32" i="5" s="1"/>
  <c r="U149" i="5"/>
  <c r="U157" i="5"/>
  <c r="W35" i="5" s="1"/>
  <c r="AM21" i="5"/>
  <c r="AO24" i="5"/>
  <c r="U57" i="5"/>
  <c r="W8" i="5" s="1"/>
  <c r="T107" i="5"/>
  <c r="T143" i="5"/>
  <c r="P32" i="5" s="1"/>
  <c r="T155" i="5"/>
  <c r="R35" i="5" s="1"/>
  <c r="AL21" i="5"/>
  <c r="AL27" i="5"/>
  <c r="AM28" i="5"/>
  <c r="BF27" i="5"/>
  <c r="U48" i="5"/>
  <c r="AA5" i="5" s="1"/>
  <c r="T55" i="5"/>
  <c r="R8" i="5" s="1"/>
  <c r="T94" i="5"/>
  <c r="AP24" i="5"/>
  <c r="T76" i="5"/>
  <c r="T80" i="5"/>
  <c r="T136" i="5"/>
  <c r="Z29" i="5" s="1"/>
  <c r="AL29" i="5" s="1"/>
  <c r="U142" i="5"/>
  <c r="U154" i="5"/>
  <c r="AM24" i="5"/>
  <c r="AQ24" i="5" s="1"/>
  <c r="AM30" i="5"/>
  <c r="BA30" i="5"/>
  <c r="BH30" i="5" s="1"/>
  <c r="BE30" i="5"/>
  <c r="U54" i="5"/>
  <c r="Q8" i="5" s="1"/>
  <c r="U58" i="5"/>
  <c r="Y8" i="5" s="1"/>
  <c r="AM94" i="5"/>
  <c r="T96" i="5"/>
  <c r="BA96" i="5" s="1"/>
  <c r="U97" i="5"/>
  <c r="U98" i="5"/>
  <c r="T99" i="5"/>
  <c r="BA99" i="5" s="1"/>
  <c r="T100" i="5"/>
  <c r="BA100" i="5" s="1"/>
  <c r="T101" i="5"/>
  <c r="BA101" i="5" s="1"/>
  <c r="U105" i="5"/>
  <c r="U114" i="5"/>
  <c r="AA23" i="5" s="1"/>
  <c r="T152" i="5"/>
  <c r="L35" i="5" s="1"/>
  <c r="U153" i="5"/>
  <c r="R40" i="5"/>
  <c r="J4" i="5" s="1"/>
  <c r="S50" i="5"/>
  <c r="G7" i="5" s="1"/>
  <c r="R74" i="5"/>
  <c r="J13" i="5" s="1"/>
  <c r="S42" i="5"/>
  <c r="O4" i="5" s="1"/>
  <c r="BA3" i="5" s="1"/>
  <c r="R61" i="5"/>
  <c r="F10" i="5" s="1"/>
  <c r="S61" i="5"/>
  <c r="G10" i="5" s="1"/>
  <c r="S85" i="5"/>
  <c r="K16" i="5" s="1"/>
  <c r="S53" i="5"/>
  <c r="O7" i="5" s="1"/>
  <c r="N7" i="5"/>
  <c r="S41" i="5"/>
  <c r="M4" i="5" s="1"/>
  <c r="R62" i="5"/>
  <c r="H10" i="5" s="1"/>
  <c r="R73" i="5"/>
  <c r="H13" i="5" s="1"/>
  <c r="R83" i="5"/>
  <c r="F16" i="5" s="1"/>
  <c r="S72" i="5"/>
  <c r="G13" i="5" s="1"/>
  <c r="R72" i="5"/>
  <c r="F13" i="5" s="1"/>
  <c r="S51" i="5"/>
  <c r="K7" i="5" s="1"/>
  <c r="S39" i="5"/>
  <c r="T39" i="5" s="1"/>
  <c r="S63" i="5"/>
  <c r="M10" i="5" s="1"/>
  <c r="R63" i="5"/>
  <c r="L10" i="5" s="1"/>
  <c r="R51" i="5"/>
  <c r="J7" i="5" s="1"/>
  <c r="S83" i="5"/>
  <c r="S40" i="5"/>
  <c r="K4" i="5" s="1"/>
  <c r="S64" i="5"/>
  <c r="O10" i="5" s="1"/>
  <c r="R64" i="5"/>
  <c r="N10" i="5" s="1"/>
  <c r="S75" i="5"/>
  <c r="R75" i="5"/>
  <c r="N13" i="5" s="1"/>
  <c r="R41" i="5"/>
  <c r="L4" i="5" s="1"/>
  <c r="S73" i="5"/>
  <c r="I13" i="5" s="1"/>
  <c r="AO9" i="5"/>
  <c r="R85" i="5"/>
  <c r="J16" i="5" s="1"/>
  <c r="R50" i="5"/>
  <c r="F7" i="5" s="1"/>
  <c r="S74" i="5"/>
  <c r="S62" i="5"/>
  <c r="I10" i="5" s="1"/>
  <c r="AM9" i="5"/>
  <c r="S86" i="5"/>
  <c r="M16" i="5" s="1"/>
  <c r="R86" i="5"/>
  <c r="L16" i="5" s="1"/>
  <c r="S84" i="5"/>
  <c r="I16" i="5" s="1"/>
  <c r="R52" i="5"/>
  <c r="L7" i="5" s="1"/>
  <c r="S52" i="5"/>
  <c r="M7" i="5" s="1"/>
  <c r="AM6" i="5"/>
  <c r="AN12" i="5"/>
  <c r="AO12" i="5"/>
  <c r="AL6" i="5"/>
  <c r="AN31" i="5"/>
  <c r="BB32" i="5"/>
  <c r="T88" i="5"/>
  <c r="R17" i="5" s="1"/>
  <c r="T91" i="5"/>
  <c r="X17" i="5" s="1"/>
  <c r="BB15" i="5"/>
  <c r="BB35" i="5"/>
  <c r="U89" i="5"/>
  <c r="U90" i="5"/>
  <c r="W17" i="5" s="1"/>
  <c r="AM15" i="5"/>
  <c r="T89" i="5"/>
  <c r="BD88" i="5"/>
  <c r="T87" i="5"/>
  <c r="P17" i="5" s="1"/>
  <c r="T92" i="5"/>
  <c r="BH153" i="5" s="1"/>
  <c r="BD91" i="5"/>
  <c r="AM77" i="5"/>
  <c r="S14" i="5"/>
  <c r="BC79" i="5"/>
  <c r="V14" i="5"/>
  <c r="BB12" i="5"/>
  <c r="BA35" i="5"/>
  <c r="AN27" i="5"/>
  <c r="AP27" i="5" s="1"/>
  <c r="AN28" i="5"/>
  <c r="AP28" i="5" s="1"/>
  <c r="AN34" i="5"/>
  <c r="AN21" i="5"/>
  <c r="AP21" i="5" s="1"/>
  <c r="AM12" i="5"/>
  <c r="AL12" i="5"/>
  <c r="BA23" i="5"/>
  <c r="X13" i="5"/>
  <c r="BA32" i="5" s="1"/>
  <c r="Q14" i="5"/>
  <c r="T77" i="5"/>
  <c r="BC77" i="5" s="1"/>
  <c r="T81" i="5"/>
  <c r="BA81" i="5" s="1"/>
  <c r="AO15" i="5"/>
  <c r="BC76" i="5"/>
  <c r="P14" i="5"/>
  <c r="X14" i="5"/>
  <c r="BC80" i="5"/>
  <c r="U79" i="5"/>
  <c r="BE130" i="5" s="1"/>
  <c r="AN33" i="5"/>
  <c r="BC12" i="5"/>
  <c r="T78" i="5"/>
  <c r="BA78" i="5" s="1"/>
  <c r="U81" i="5"/>
  <c r="BF152" i="5" s="1"/>
  <c r="AO21" i="5"/>
  <c r="AQ21" i="5" s="1"/>
  <c r="AO30" i="5"/>
  <c r="AQ30" i="5" s="1"/>
  <c r="AO28" i="5"/>
  <c r="AQ28" i="5" s="1"/>
  <c r="AO27" i="5"/>
  <c r="AQ27" i="5" s="1"/>
  <c r="BB9" i="5"/>
  <c r="R11" i="5"/>
  <c r="AN15" i="5"/>
  <c r="U65" i="5"/>
  <c r="Q11" i="5" s="1"/>
  <c r="U66" i="5"/>
  <c r="BH107" i="5" s="1"/>
  <c r="U67" i="5"/>
  <c r="BG118" i="5" s="1"/>
  <c r="U68" i="5"/>
  <c r="W11" i="5" s="1"/>
  <c r="U69" i="5"/>
  <c r="AO69" i="5" s="1"/>
  <c r="U70" i="5"/>
  <c r="AA11" i="5" s="1"/>
  <c r="AZ23" i="5"/>
  <c r="AZ32" i="5"/>
  <c r="AZ35" i="5"/>
  <c r="BB3" i="5"/>
  <c r="BC3" i="5"/>
  <c r="U43" i="5"/>
  <c r="Q5" i="5" s="1"/>
  <c r="U47" i="5"/>
  <c r="Y5" i="5" s="1"/>
  <c r="U45" i="5"/>
  <c r="BF116" i="5" s="1"/>
  <c r="AM3" i="5"/>
  <c r="AL3" i="5"/>
  <c r="AN6" i="5"/>
  <c r="AN9" i="5"/>
  <c r="AL9" i="5"/>
  <c r="AN3" i="5"/>
  <c r="AL15" i="5"/>
  <c r="AL33" i="5"/>
  <c r="U158" i="5"/>
  <c r="Y35" i="5" s="1"/>
  <c r="AM33" i="5"/>
  <c r="AO33" i="5"/>
  <c r="AQ33" i="5" s="1"/>
  <c r="BK25" i="5"/>
  <c r="AH25" i="5"/>
  <c r="BF95" i="5"/>
  <c r="BG95" i="5"/>
  <c r="BH95" i="5"/>
  <c r="BE95" i="5"/>
  <c r="AM54" i="5"/>
  <c r="AO54" i="5"/>
  <c r="BA57" i="5"/>
  <c r="BB57" i="5"/>
  <c r="BC57" i="5"/>
  <c r="BD57" i="5"/>
  <c r="BE139" i="5"/>
  <c r="BF139" i="5"/>
  <c r="BG139" i="5"/>
  <c r="BH139" i="5"/>
  <c r="AM58" i="5"/>
  <c r="AO58" i="5"/>
  <c r="AO3" i="5"/>
  <c r="BC9" i="5"/>
  <c r="BH21" i="5"/>
  <c r="AL22" i="5"/>
  <c r="BH33" i="5"/>
  <c r="AO22" i="5"/>
  <c r="AQ22" i="5" s="1"/>
  <c r="AX23" i="5"/>
  <c r="AX32" i="5"/>
  <c r="BB23" i="5"/>
  <c r="BC15" i="5"/>
  <c r="D43" i="5"/>
  <c r="D42" i="5"/>
  <c r="BE127" i="5"/>
  <c r="BF127" i="5"/>
  <c r="BG127" i="5"/>
  <c r="AM46" i="5"/>
  <c r="AO46" i="5"/>
  <c r="BA54" i="5"/>
  <c r="BB54" i="5"/>
  <c r="BC54" i="5"/>
  <c r="BD54" i="5"/>
  <c r="BF106" i="5"/>
  <c r="BG106" i="5"/>
  <c r="BE106" i="5"/>
  <c r="AM55" i="5"/>
  <c r="AO55" i="5"/>
  <c r="BA58" i="5"/>
  <c r="BB58" i="5"/>
  <c r="BC58" i="5"/>
  <c r="BD58" i="5"/>
  <c r="BF150" i="5"/>
  <c r="BG150" i="5"/>
  <c r="BH150" i="5"/>
  <c r="BE150" i="5"/>
  <c r="AM59" i="5"/>
  <c r="AO59" i="5"/>
  <c r="BB78" i="5"/>
  <c r="BC78" i="5"/>
  <c r="AP30" i="5"/>
  <c r="AP31" i="5"/>
  <c r="BF138" i="5"/>
  <c r="BG138" i="5"/>
  <c r="AM47" i="5"/>
  <c r="BG117" i="5"/>
  <c r="BE117" i="5"/>
  <c r="BF117" i="5"/>
  <c r="AM56" i="5"/>
  <c r="AO56" i="5"/>
  <c r="BA59" i="5"/>
  <c r="BB59" i="5"/>
  <c r="BC59" i="5"/>
  <c r="BD59" i="5"/>
  <c r="Z14" i="5"/>
  <c r="AO6" i="5"/>
  <c r="BC11" i="5"/>
  <c r="BJ25" i="5"/>
  <c r="AX35" i="5"/>
  <c r="AO34" i="5"/>
  <c r="AQ34" i="5" s="1"/>
  <c r="BJ24" i="5"/>
  <c r="BK24" i="5"/>
  <c r="AR24" i="5"/>
  <c r="BF105" i="5"/>
  <c r="BG105" i="5"/>
  <c r="BE105" i="5"/>
  <c r="AM44" i="5"/>
  <c r="AO44" i="5"/>
  <c r="BF149" i="5"/>
  <c r="BG149" i="5"/>
  <c r="BE149" i="5"/>
  <c r="AM48" i="5"/>
  <c r="AO48" i="5"/>
  <c r="BH128" i="5"/>
  <c r="BE128" i="5"/>
  <c r="BF128" i="5"/>
  <c r="BG128" i="5"/>
  <c r="AM57" i="5"/>
  <c r="AO57" i="5"/>
  <c r="BF96" i="5"/>
  <c r="BG96" i="5"/>
  <c r="BH96" i="5"/>
  <c r="AO65" i="5"/>
  <c r="BE96" i="5"/>
  <c r="AM65" i="5"/>
  <c r="BE107" i="5"/>
  <c r="AM67" i="5"/>
  <c r="BH129" i="5"/>
  <c r="BE129" i="5"/>
  <c r="BH140" i="5"/>
  <c r="BG151" i="5"/>
  <c r="AM70" i="5"/>
  <c r="BA87" i="5"/>
  <c r="BB87" i="5"/>
  <c r="BC87" i="5"/>
  <c r="BF109" i="5"/>
  <c r="BG109" i="5"/>
  <c r="AM88" i="5"/>
  <c r="BH109" i="5"/>
  <c r="AO88" i="5"/>
  <c r="BE109" i="5"/>
  <c r="BA89" i="5"/>
  <c r="BB89" i="5"/>
  <c r="BC89" i="5"/>
  <c r="BH131" i="5"/>
  <c r="BE131" i="5"/>
  <c r="AM90" i="5"/>
  <c r="BF131" i="5"/>
  <c r="AO90" i="5"/>
  <c r="BG131" i="5"/>
  <c r="BB94" i="5"/>
  <c r="BC94" i="5"/>
  <c r="BD94" i="5"/>
  <c r="BB98" i="5"/>
  <c r="BC98" i="5"/>
  <c r="BD98" i="5"/>
  <c r="BB107" i="5"/>
  <c r="BC107" i="5"/>
  <c r="BD107" i="5"/>
  <c r="BA107" i="5"/>
  <c r="AO108" i="5"/>
  <c r="BH77" i="5"/>
  <c r="AM108" i="5"/>
  <c r="BB111" i="5"/>
  <c r="BC111" i="5"/>
  <c r="BD111" i="5"/>
  <c r="BA111" i="5"/>
  <c r="BH133" i="5"/>
  <c r="AO112" i="5"/>
  <c r="BE133" i="5"/>
  <c r="BF133" i="5"/>
  <c r="BG133" i="5"/>
  <c r="AM112" i="5"/>
  <c r="BE144" i="5"/>
  <c r="AO113" i="5"/>
  <c r="BF144" i="5"/>
  <c r="BG144" i="5"/>
  <c r="BH144" i="5"/>
  <c r="AM113" i="5"/>
  <c r="BF100" i="5"/>
  <c r="AM121" i="5"/>
  <c r="BG100" i="5"/>
  <c r="AO121" i="5"/>
  <c r="BH100" i="5"/>
  <c r="AM122" i="5"/>
  <c r="AO122" i="5"/>
  <c r="BE111" i="5"/>
  <c r="BH134" i="5"/>
  <c r="BE134" i="5"/>
  <c r="BF134" i="5"/>
  <c r="AM123" i="5"/>
  <c r="BG134" i="5"/>
  <c r="AO123" i="5"/>
  <c r="BA139" i="5"/>
  <c r="BB139" i="5"/>
  <c r="BC139" i="5"/>
  <c r="BD139" i="5"/>
  <c r="AM140" i="5"/>
  <c r="AO140" i="5"/>
  <c r="BA143" i="5"/>
  <c r="BB143" i="5"/>
  <c r="BC143" i="5"/>
  <c r="BD143" i="5"/>
  <c r="AM144" i="5"/>
  <c r="AO144" i="5"/>
  <c r="BE113" i="5"/>
  <c r="BA147" i="5"/>
  <c r="BB147" i="5"/>
  <c r="BC147" i="5"/>
  <c r="BD147" i="5"/>
  <c r="BB151" i="5"/>
  <c r="BC151" i="5"/>
  <c r="BD151" i="5"/>
  <c r="BA151" i="5"/>
  <c r="AO152" i="5"/>
  <c r="BH81" i="5"/>
  <c r="AM152" i="5"/>
  <c r="BF81" i="5"/>
  <c r="BB155" i="5"/>
  <c r="BC155" i="5"/>
  <c r="BD155" i="5"/>
  <c r="BA155" i="5"/>
  <c r="AO156" i="5"/>
  <c r="BG125" i="5"/>
  <c r="BH125" i="5"/>
  <c r="BE125" i="5"/>
  <c r="AM156" i="5"/>
  <c r="BF125" i="5"/>
  <c r="AX24" i="5"/>
  <c r="BF24" i="5"/>
  <c r="BG27" i="5"/>
  <c r="BH27" i="5" s="1"/>
  <c r="AL34" i="5"/>
  <c r="BG35" i="5"/>
  <c r="T43" i="5"/>
  <c r="T44" i="5"/>
  <c r="BH105" i="5" s="1"/>
  <c r="T45" i="5"/>
  <c r="T46" i="5"/>
  <c r="T47" i="5"/>
  <c r="T48" i="5"/>
  <c r="BA66" i="5"/>
  <c r="BA67" i="5"/>
  <c r="BA68" i="5"/>
  <c r="BA69" i="5"/>
  <c r="BA70" i="5"/>
  <c r="AO76" i="5"/>
  <c r="BB76" i="5"/>
  <c r="BF76" i="5"/>
  <c r="AO77" i="5"/>
  <c r="BB77" i="5"/>
  <c r="U80" i="5"/>
  <c r="BD80" i="5" s="1"/>
  <c r="U95" i="5"/>
  <c r="BD95" i="5" s="1"/>
  <c r="U99" i="5"/>
  <c r="BD99" i="5" s="1"/>
  <c r="BA91" i="5"/>
  <c r="BB91" i="5"/>
  <c r="BC91" i="5"/>
  <c r="BF153" i="5"/>
  <c r="BG153" i="5"/>
  <c r="AM92" i="5"/>
  <c r="AO92" i="5"/>
  <c r="BE153" i="5"/>
  <c r="BB95" i="5"/>
  <c r="BC95" i="5"/>
  <c r="BB99" i="5"/>
  <c r="BC99" i="5"/>
  <c r="AO105" i="5"/>
  <c r="AM105" i="5"/>
  <c r="BB108" i="5"/>
  <c r="BC108" i="5"/>
  <c r="BD108" i="5"/>
  <c r="BA108" i="5"/>
  <c r="AO109" i="5"/>
  <c r="BE88" i="5"/>
  <c r="BF88" i="5"/>
  <c r="AM109" i="5"/>
  <c r="BG88" i="5"/>
  <c r="BB112" i="5"/>
  <c r="BC112" i="5"/>
  <c r="BD112" i="5"/>
  <c r="BA112" i="5"/>
  <c r="BB113" i="5"/>
  <c r="BC113" i="5"/>
  <c r="BD113" i="5"/>
  <c r="BA113" i="5"/>
  <c r="BF155" i="5"/>
  <c r="AO114" i="5"/>
  <c r="BG155" i="5"/>
  <c r="BH155" i="5"/>
  <c r="BE155" i="5"/>
  <c r="AM114" i="5"/>
  <c r="BE145" i="5"/>
  <c r="BF145" i="5"/>
  <c r="BG145" i="5"/>
  <c r="AM124" i="5"/>
  <c r="BH145" i="5"/>
  <c r="AO124" i="5"/>
  <c r="BF156" i="5"/>
  <c r="BG156" i="5"/>
  <c r="BH156" i="5"/>
  <c r="AM125" i="5"/>
  <c r="BE156" i="5"/>
  <c r="AO125" i="5"/>
  <c r="BA140" i="5"/>
  <c r="BB140" i="5"/>
  <c r="BC140" i="5"/>
  <c r="BD140" i="5"/>
  <c r="AM141" i="5"/>
  <c r="AO141" i="5"/>
  <c r="BH80" i="5"/>
  <c r="BF80" i="5"/>
  <c r="BA144" i="5"/>
  <c r="BB144" i="5"/>
  <c r="BC144" i="5"/>
  <c r="BD144" i="5"/>
  <c r="AM145" i="5"/>
  <c r="BG124" i="5"/>
  <c r="AO145" i="5"/>
  <c r="BH124" i="5"/>
  <c r="BE124" i="5"/>
  <c r="BF124" i="5"/>
  <c r="AO149" i="5"/>
  <c r="AM149" i="5"/>
  <c r="BB152" i="5"/>
  <c r="BC152" i="5"/>
  <c r="BD152" i="5"/>
  <c r="BA152" i="5"/>
  <c r="AO153" i="5"/>
  <c r="BE92" i="5"/>
  <c r="BF92" i="5"/>
  <c r="AM153" i="5"/>
  <c r="BG92" i="5"/>
  <c r="BB156" i="5"/>
  <c r="BC156" i="5"/>
  <c r="BD156" i="5"/>
  <c r="BA156" i="5"/>
  <c r="AO157" i="5"/>
  <c r="BH136" i="5"/>
  <c r="BE136" i="5"/>
  <c r="BF136" i="5"/>
  <c r="AM157" i="5"/>
  <c r="BG136" i="5"/>
  <c r="BD65" i="5"/>
  <c r="AM76" i="5"/>
  <c r="BA76" i="5"/>
  <c r="BA77" i="5"/>
  <c r="U78" i="5"/>
  <c r="BD78" i="5" s="1"/>
  <c r="U96" i="5"/>
  <c r="AM97" i="5"/>
  <c r="U100" i="5"/>
  <c r="BD100" i="5" s="1"/>
  <c r="U102" i="5"/>
  <c r="BF97" i="5"/>
  <c r="BG97" i="5"/>
  <c r="BH97" i="5"/>
  <c r="BF108" i="5"/>
  <c r="BG108" i="5"/>
  <c r="BH108" i="5"/>
  <c r="BE108" i="5"/>
  <c r="BB79" i="5"/>
  <c r="BG152" i="5"/>
  <c r="BF98" i="5"/>
  <c r="AM87" i="5"/>
  <c r="BG98" i="5"/>
  <c r="AO87" i="5"/>
  <c r="BH98" i="5"/>
  <c r="BC88" i="5"/>
  <c r="BG120" i="5"/>
  <c r="BH120" i="5"/>
  <c r="AM89" i="5"/>
  <c r="BE120" i="5"/>
  <c r="AO89" i="5"/>
  <c r="BF120" i="5"/>
  <c r="BA90" i="5"/>
  <c r="BB90" i="5"/>
  <c r="BC90" i="5"/>
  <c r="BB96" i="5"/>
  <c r="BC96" i="5"/>
  <c r="BD96" i="5"/>
  <c r="BB100" i="5"/>
  <c r="BC100" i="5"/>
  <c r="BH132" i="5"/>
  <c r="BF112" i="5"/>
  <c r="BE132" i="5"/>
  <c r="BG112" i="5"/>
  <c r="AO101" i="5"/>
  <c r="BF132" i="5"/>
  <c r="BH112" i="5"/>
  <c r="BG132" i="5"/>
  <c r="BB102" i="5"/>
  <c r="BC102" i="5"/>
  <c r="BD102" i="5"/>
  <c r="BF154" i="5"/>
  <c r="BF114" i="5"/>
  <c r="BG154" i="5"/>
  <c r="BG114" i="5"/>
  <c r="AO103" i="5"/>
  <c r="BH154" i="5"/>
  <c r="BH114" i="5"/>
  <c r="BE154" i="5"/>
  <c r="BB105" i="5"/>
  <c r="BC105" i="5"/>
  <c r="BD105" i="5"/>
  <c r="BA105" i="5"/>
  <c r="AO106" i="5"/>
  <c r="AM106" i="5"/>
  <c r="BB109" i="5"/>
  <c r="BC109" i="5"/>
  <c r="BD109" i="5"/>
  <c r="BA109" i="5"/>
  <c r="AO110" i="5"/>
  <c r="BF99" i="5"/>
  <c r="BG99" i="5"/>
  <c r="AM110" i="5"/>
  <c r="BH99" i="5"/>
  <c r="BB114" i="5"/>
  <c r="BC114" i="5"/>
  <c r="BD114" i="5"/>
  <c r="BA114" i="5"/>
  <c r="BD127" i="5"/>
  <c r="BA127" i="5"/>
  <c r="BB127" i="5"/>
  <c r="BC127" i="5"/>
  <c r="BD128" i="5"/>
  <c r="BA128" i="5"/>
  <c r="BB128" i="5"/>
  <c r="BC128" i="5"/>
  <c r="BD129" i="5"/>
  <c r="BA129" i="5"/>
  <c r="BB129" i="5"/>
  <c r="BC129" i="5"/>
  <c r="BD130" i="5"/>
  <c r="BA130" i="5"/>
  <c r="BH79" i="5"/>
  <c r="BB130" i="5"/>
  <c r="BC130" i="5"/>
  <c r="BD131" i="5"/>
  <c r="BA131" i="5"/>
  <c r="BB131" i="5"/>
  <c r="BC131" i="5"/>
  <c r="BD132" i="5"/>
  <c r="BA132" i="5"/>
  <c r="BB132" i="5"/>
  <c r="BC132" i="5"/>
  <c r="BH101" i="5"/>
  <c r="BD133" i="5"/>
  <c r="BA133" i="5"/>
  <c r="BB133" i="5"/>
  <c r="BC133" i="5"/>
  <c r="BD134" i="5"/>
  <c r="BA134" i="5"/>
  <c r="BH123" i="5"/>
  <c r="BB134" i="5"/>
  <c r="BC134" i="5"/>
  <c r="BD135" i="5"/>
  <c r="BA135" i="5"/>
  <c r="BB135" i="5"/>
  <c r="BC135" i="5"/>
  <c r="BD136" i="5"/>
  <c r="BA136" i="5"/>
  <c r="BB136" i="5"/>
  <c r="BC136" i="5"/>
  <c r="AM138" i="5"/>
  <c r="AO138" i="5"/>
  <c r="BA141" i="5"/>
  <c r="BB141" i="5"/>
  <c r="BC141" i="5"/>
  <c r="BD141" i="5"/>
  <c r="AM142" i="5"/>
  <c r="AO142" i="5"/>
  <c r="BE91" i="5"/>
  <c r="BF91" i="5"/>
  <c r="BG91" i="5"/>
  <c r="BA145" i="5"/>
  <c r="BB145" i="5"/>
  <c r="BC145" i="5"/>
  <c r="BD145" i="5"/>
  <c r="AM146" i="5"/>
  <c r="BH135" i="5"/>
  <c r="AO146" i="5"/>
  <c r="BE135" i="5"/>
  <c r="BF135" i="5"/>
  <c r="BG135" i="5"/>
  <c r="BB149" i="5"/>
  <c r="BC149" i="5"/>
  <c r="BD149" i="5"/>
  <c r="BA149" i="5"/>
  <c r="AO150" i="5"/>
  <c r="AM150" i="5"/>
  <c r="BB153" i="5"/>
  <c r="BC153" i="5"/>
  <c r="BD153" i="5"/>
  <c r="BA153" i="5"/>
  <c r="AO154" i="5"/>
  <c r="BF103" i="5"/>
  <c r="BG103" i="5"/>
  <c r="AM154" i="5"/>
  <c r="BH103" i="5"/>
  <c r="BB157" i="5"/>
  <c r="BC157" i="5"/>
  <c r="BD157" i="5"/>
  <c r="BA157" i="5"/>
  <c r="AO158" i="5"/>
  <c r="BE147" i="5"/>
  <c r="BF147" i="5"/>
  <c r="BG147" i="5"/>
  <c r="AM158" i="5"/>
  <c r="BH147" i="5"/>
  <c r="D40" i="5"/>
  <c r="BC66" i="5"/>
  <c r="BC67" i="5"/>
  <c r="BC68" i="5"/>
  <c r="BC69" i="5"/>
  <c r="BC70" i="5"/>
  <c r="BD76" i="5"/>
  <c r="BD77" i="5"/>
  <c r="BA79" i="5"/>
  <c r="BE98" i="5"/>
  <c r="BB80" i="5"/>
  <c r="BE142" i="5"/>
  <c r="BF142" i="5"/>
  <c r="AM91" i="5"/>
  <c r="BG142" i="5"/>
  <c r="AO91" i="5"/>
  <c r="BH142" i="5"/>
  <c r="BA92" i="5"/>
  <c r="BB97" i="5"/>
  <c r="BC97" i="5"/>
  <c r="BD97" i="5"/>
  <c r="AO98" i="5"/>
  <c r="BE87" i="5"/>
  <c r="BF87" i="5"/>
  <c r="BG87" i="5"/>
  <c r="BB101" i="5"/>
  <c r="BC101" i="5"/>
  <c r="BD101" i="5"/>
  <c r="BB103" i="5"/>
  <c r="BC103" i="5"/>
  <c r="BD103" i="5"/>
  <c r="BB106" i="5"/>
  <c r="BC106" i="5"/>
  <c r="BD106" i="5"/>
  <c r="BA106" i="5"/>
  <c r="AO107" i="5"/>
  <c r="AM107" i="5"/>
  <c r="BB110" i="5"/>
  <c r="BC110" i="5"/>
  <c r="BD110" i="5"/>
  <c r="BA110" i="5"/>
  <c r="BG122" i="5"/>
  <c r="AO111" i="5"/>
  <c r="BH122" i="5"/>
  <c r="BE122" i="5"/>
  <c r="BF122" i="5"/>
  <c r="AM111" i="5"/>
  <c r="AM116" i="5"/>
  <c r="AO116" i="5"/>
  <c r="AM117" i="5"/>
  <c r="AO117" i="5"/>
  <c r="AM118" i="5"/>
  <c r="AO118" i="5"/>
  <c r="BH78" i="5"/>
  <c r="AM119" i="5"/>
  <c r="AO119" i="5"/>
  <c r="BF78" i="5"/>
  <c r="BE89" i="5"/>
  <c r="AM120" i="5"/>
  <c r="BF89" i="5"/>
  <c r="AO120" i="5"/>
  <c r="BG89" i="5"/>
  <c r="BA138" i="5"/>
  <c r="BB138" i="5"/>
  <c r="BC138" i="5"/>
  <c r="BD138" i="5"/>
  <c r="BD148" i="5" s="1"/>
  <c r="AM139" i="5"/>
  <c r="AO139" i="5"/>
  <c r="BA142" i="5"/>
  <c r="BB142" i="5"/>
  <c r="BC142" i="5"/>
  <c r="BD142" i="5"/>
  <c r="AM143" i="5"/>
  <c r="AO143" i="5"/>
  <c r="BF102" i="5"/>
  <c r="BG102" i="5"/>
  <c r="BH102" i="5"/>
  <c r="BA146" i="5"/>
  <c r="BB146" i="5"/>
  <c r="BC146" i="5"/>
  <c r="BD146" i="5"/>
  <c r="BF158" i="5"/>
  <c r="AM147" i="5"/>
  <c r="BG158" i="5"/>
  <c r="AO147" i="5"/>
  <c r="BH158" i="5"/>
  <c r="BE158" i="5"/>
  <c r="BB150" i="5"/>
  <c r="BC150" i="5"/>
  <c r="BD150" i="5"/>
  <c r="BA150" i="5"/>
  <c r="AO151" i="5"/>
  <c r="AM151" i="5"/>
  <c r="BB154" i="5"/>
  <c r="BC154" i="5"/>
  <c r="BD154" i="5"/>
  <c r="BA154" i="5"/>
  <c r="AO155" i="5"/>
  <c r="AM155" i="5"/>
  <c r="BE114" i="5"/>
  <c r="BB158" i="5"/>
  <c r="BC158" i="5"/>
  <c r="BD158" i="5"/>
  <c r="BA158" i="5"/>
  <c r="AN25" i="5"/>
  <c r="AP25" i="5" s="1"/>
  <c r="BE26" i="5"/>
  <c r="BH26" i="5" s="1"/>
  <c r="BA80" i="5"/>
  <c r="BD87" i="5"/>
  <c r="BD89" i="5"/>
  <c r="BB116" i="5"/>
  <c r="BB117" i="5"/>
  <c r="BB118" i="5"/>
  <c r="BB119" i="5"/>
  <c r="BB120" i="5"/>
  <c r="BB121" i="5"/>
  <c r="BB122" i="5"/>
  <c r="BB123" i="5"/>
  <c r="BB124" i="5"/>
  <c r="BB125" i="5"/>
  <c r="BH146" i="5"/>
  <c r="BE157" i="5"/>
  <c r="BA116" i="5"/>
  <c r="BA117" i="5"/>
  <c r="BA118" i="5"/>
  <c r="BA119" i="5"/>
  <c r="BA120" i="5"/>
  <c r="BA121" i="5"/>
  <c r="BA122" i="5"/>
  <c r="BA123" i="5"/>
  <c r="BA124" i="5"/>
  <c r="BA125" i="5"/>
  <c r="AO127" i="5"/>
  <c r="AO128" i="5"/>
  <c r="AO129" i="5"/>
  <c r="AO130" i="5"/>
  <c r="AO131" i="5"/>
  <c r="AO132" i="5"/>
  <c r="AO133" i="5"/>
  <c r="AO134" i="5"/>
  <c r="AO135" i="5"/>
  <c r="AO136" i="5"/>
  <c r="BG146" i="5"/>
  <c r="BH157" i="5"/>
  <c r="BD116" i="5"/>
  <c r="BD117" i="5"/>
  <c r="BD118" i="5"/>
  <c r="BD119" i="5"/>
  <c r="BD120" i="5"/>
  <c r="BD121" i="5"/>
  <c r="BD122" i="5"/>
  <c r="BD123" i="5"/>
  <c r="BD124" i="5"/>
  <c r="BD125" i="5"/>
  <c r="AM135" i="5"/>
  <c r="AM136" i="5"/>
  <c r="BF146" i="5"/>
  <c r="BG157" i="5"/>
  <c r="T86" i="5" l="1"/>
  <c r="T84" i="5"/>
  <c r="H17" i="5" s="1"/>
  <c r="BA8" i="5"/>
  <c r="BF140" i="5"/>
  <c r="BC56" i="5"/>
  <c r="BH117" i="5"/>
  <c r="BD56" i="5"/>
  <c r="BE140" i="5"/>
  <c r="BH118" i="5"/>
  <c r="BB56" i="5"/>
  <c r="BG94" i="5"/>
  <c r="BH94" i="5"/>
  <c r="AM68" i="5"/>
  <c r="BD55" i="5"/>
  <c r="BF94" i="5"/>
  <c r="P11" i="5"/>
  <c r="Y11" i="5"/>
  <c r="AO68" i="5"/>
  <c r="BC55" i="5"/>
  <c r="AN22" i="5"/>
  <c r="BF130" i="5"/>
  <c r="BD69" i="5"/>
  <c r="BA65" i="5"/>
  <c r="AM69" i="5"/>
  <c r="BG129" i="5"/>
  <c r="BB55" i="5"/>
  <c r="BH106" i="5"/>
  <c r="AO31" i="5"/>
  <c r="AQ31" i="5" s="1"/>
  <c r="BG140" i="5"/>
  <c r="BC65" i="5"/>
  <c r="BD68" i="5"/>
  <c r="BF129" i="5"/>
  <c r="BA55" i="5"/>
  <c r="BH32" i="5"/>
  <c r="BI31" i="5" s="1"/>
  <c r="AO47" i="5"/>
  <c r="AM45" i="5"/>
  <c r="J23" i="5"/>
  <c r="AL23" i="5" s="1"/>
  <c r="BH66" i="5"/>
  <c r="H32" i="5"/>
  <c r="AL32" i="5" s="1"/>
  <c r="BH58" i="5"/>
  <c r="BG44" i="5"/>
  <c r="BF44" i="5"/>
  <c r="BE44" i="5"/>
  <c r="G23" i="5"/>
  <c r="BH44" i="5"/>
  <c r="BE103" i="5"/>
  <c r="Q35" i="5"/>
  <c r="BH88" i="5"/>
  <c r="O23" i="5"/>
  <c r="BF47" i="5"/>
  <c r="BE47" i="5"/>
  <c r="G32" i="5"/>
  <c r="BH47" i="5"/>
  <c r="BG47" i="5"/>
  <c r="BH91" i="5"/>
  <c r="O32" i="5"/>
  <c r="BC123" i="5"/>
  <c r="V26" i="5"/>
  <c r="BA14" i="5"/>
  <c r="BC122" i="5"/>
  <c r="BC126" i="5" s="1"/>
  <c r="R26" i="5"/>
  <c r="BE100" i="5"/>
  <c r="Q26" i="5"/>
  <c r="AM26" i="5" s="1"/>
  <c r="AQ26" i="5" s="1"/>
  <c r="AJ25" i="5" s="1"/>
  <c r="BE138" i="5"/>
  <c r="R14" i="5"/>
  <c r="BD90" i="5"/>
  <c r="BC121" i="5"/>
  <c r="P26" i="5"/>
  <c r="AL26" i="5" s="1"/>
  <c r="AP26" i="5" s="1"/>
  <c r="AI25" i="5" s="1"/>
  <c r="AN26" i="5"/>
  <c r="AO43" i="5"/>
  <c r="BH87" i="5"/>
  <c r="AM98" i="5"/>
  <c r="Q23" i="5"/>
  <c r="BE99" i="5"/>
  <c r="BH70" i="5"/>
  <c r="J35" i="5"/>
  <c r="AL35" i="5" s="1"/>
  <c r="AM29" i="5"/>
  <c r="BA17" i="5"/>
  <c r="AM43" i="5"/>
  <c r="AM35" i="5"/>
  <c r="BH92" i="5"/>
  <c r="O35" i="5"/>
  <c r="AO97" i="5"/>
  <c r="BH76" i="5"/>
  <c r="BG76" i="5"/>
  <c r="BE76" i="5"/>
  <c r="BH48" i="5"/>
  <c r="BG48" i="5"/>
  <c r="BF48" i="5"/>
  <c r="G35" i="5"/>
  <c r="BC17" i="5" s="1"/>
  <c r="BA148" i="5"/>
  <c r="BE94" i="5"/>
  <c r="BH43" i="5"/>
  <c r="BA94" i="5"/>
  <c r="BA104" i="5" s="1"/>
  <c r="BG59" i="5"/>
  <c r="BF59" i="5"/>
  <c r="BE59" i="5"/>
  <c r="I35" i="5"/>
  <c r="BH59" i="5"/>
  <c r="BH69" i="5"/>
  <c r="BG69" i="5"/>
  <c r="BF69" i="5"/>
  <c r="BE69" i="5"/>
  <c r="K32" i="5"/>
  <c r="AX5" i="5"/>
  <c r="AZ5" i="5"/>
  <c r="AX11" i="5"/>
  <c r="U74" i="5"/>
  <c r="BG63" i="5" s="1"/>
  <c r="AX17" i="5"/>
  <c r="U42" i="5"/>
  <c r="O5" i="5" s="1"/>
  <c r="T42" i="5"/>
  <c r="BC42" i="5" s="1"/>
  <c r="AO13" i="5"/>
  <c r="AY5" i="5"/>
  <c r="U61" i="5"/>
  <c r="G11" i="5" s="1"/>
  <c r="AX9" i="5"/>
  <c r="T61" i="5"/>
  <c r="U85" i="5"/>
  <c r="K17" i="5" s="1"/>
  <c r="BA11" i="5"/>
  <c r="T53" i="5"/>
  <c r="N8" i="5" s="1"/>
  <c r="U53" i="5"/>
  <c r="O8" i="5" s="1"/>
  <c r="BA6" i="5"/>
  <c r="AO7" i="5"/>
  <c r="AY9" i="5"/>
  <c r="AZ9" i="5"/>
  <c r="U73" i="5"/>
  <c r="BG52" i="5" s="1"/>
  <c r="U72" i="5"/>
  <c r="BE41" i="5" s="1"/>
  <c r="T72" i="5"/>
  <c r="AX12" i="5"/>
  <c r="AM7" i="5"/>
  <c r="U75" i="5"/>
  <c r="BG86" i="5" s="1"/>
  <c r="AZ14" i="5"/>
  <c r="AZ3" i="5"/>
  <c r="I4" i="5"/>
  <c r="AX8" i="5" s="1"/>
  <c r="U39" i="5"/>
  <c r="U63" i="5"/>
  <c r="BF74" i="5" s="1"/>
  <c r="T63" i="5"/>
  <c r="L11" i="5" s="1"/>
  <c r="AP12" i="5"/>
  <c r="U51" i="5"/>
  <c r="K8" i="5" s="1"/>
  <c r="AY6" i="5"/>
  <c r="AY11" i="5"/>
  <c r="T51" i="5"/>
  <c r="J8" i="5" s="1"/>
  <c r="U83" i="5"/>
  <c r="G16" i="5"/>
  <c r="AN4" i="5" s="1"/>
  <c r="T83" i="5"/>
  <c r="BA83" i="5" s="1"/>
  <c r="AY3" i="5"/>
  <c r="T40" i="5"/>
  <c r="J5" i="5" s="1"/>
  <c r="U40" i="5"/>
  <c r="K5" i="5" s="1"/>
  <c r="BA9" i="5"/>
  <c r="U64" i="5"/>
  <c r="BF85" i="5" s="1"/>
  <c r="AL10" i="5"/>
  <c r="T64" i="5"/>
  <c r="N11" i="5" s="1"/>
  <c r="AZ17" i="5"/>
  <c r="T75" i="5"/>
  <c r="N14" i="5" s="1"/>
  <c r="O13" i="5"/>
  <c r="AN16" i="5" s="1"/>
  <c r="AQ15" i="5"/>
  <c r="U41" i="5"/>
  <c r="M5" i="5" s="1"/>
  <c r="T41" i="5"/>
  <c r="L5" i="5" s="1"/>
  <c r="AX14" i="5"/>
  <c r="T73" i="5"/>
  <c r="BA73" i="5" s="1"/>
  <c r="T85" i="5"/>
  <c r="J17" i="5" s="1"/>
  <c r="AQ9" i="5"/>
  <c r="AL16" i="5"/>
  <c r="AZ15" i="5"/>
  <c r="AO4" i="5"/>
  <c r="T50" i="5"/>
  <c r="F8" i="5" s="1"/>
  <c r="AX6" i="5"/>
  <c r="AL7" i="5"/>
  <c r="U50" i="5"/>
  <c r="BG39" i="5" s="1"/>
  <c r="AQ6" i="5"/>
  <c r="K13" i="5"/>
  <c r="AN10" i="5" s="1"/>
  <c r="T74" i="5"/>
  <c r="AM10" i="5"/>
  <c r="AY8" i="5"/>
  <c r="U62" i="5"/>
  <c r="BE51" i="5" s="1"/>
  <c r="T62" i="5"/>
  <c r="BA62" i="5" s="1"/>
  <c r="AP6" i="5"/>
  <c r="BA15" i="5"/>
  <c r="AQ12" i="5"/>
  <c r="U86" i="5"/>
  <c r="BH75" i="5" s="1"/>
  <c r="AP3" i="5"/>
  <c r="U84" i="5"/>
  <c r="BG53" i="5" s="1"/>
  <c r="AZ6" i="5"/>
  <c r="U52" i="5"/>
  <c r="M8" i="5" s="1"/>
  <c r="T52" i="5"/>
  <c r="L8" i="5" s="1"/>
  <c r="AN13" i="5"/>
  <c r="BB92" i="5"/>
  <c r="BC92" i="5"/>
  <c r="BA88" i="5"/>
  <c r="BB88" i="5"/>
  <c r="AP22" i="5"/>
  <c r="AG22" i="5" s="1"/>
  <c r="Z17" i="5"/>
  <c r="BD92" i="5"/>
  <c r="AP15" i="5"/>
  <c r="BB84" i="5"/>
  <c r="BG130" i="5"/>
  <c r="BH152" i="5"/>
  <c r="BD79" i="5"/>
  <c r="AP34" i="5"/>
  <c r="BC81" i="5"/>
  <c r="BD81" i="5"/>
  <c r="AO79" i="5"/>
  <c r="BH130" i="5"/>
  <c r="BE152" i="5"/>
  <c r="BB81" i="5"/>
  <c r="AO81" i="5"/>
  <c r="AP33" i="5"/>
  <c r="AM81" i="5"/>
  <c r="AA14" i="5"/>
  <c r="AN35" i="5" s="1"/>
  <c r="AP35" i="5" s="1"/>
  <c r="AI34" i="5" s="1"/>
  <c r="AM79" i="5"/>
  <c r="W14" i="5"/>
  <c r="AN29" i="5" s="1"/>
  <c r="AP29" i="5" s="1"/>
  <c r="AI28" i="5" s="1"/>
  <c r="BD67" i="5"/>
  <c r="BE118" i="5"/>
  <c r="BF118" i="5"/>
  <c r="AO67" i="5"/>
  <c r="BH151" i="5"/>
  <c r="AO66" i="5"/>
  <c r="BF107" i="5"/>
  <c r="BE151" i="5"/>
  <c r="AM66" i="5"/>
  <c r="BG107" i="5"/>
  <c r="BD70" i="5"/>
  <c r="BD66" i="5"/>
  <c r="BH104" i="5"/>
  <c r="AO70" i="5"/>
  <c r="BF151" i="5"/>
  <c r="BF159" i="5" s="1"/>
  <c r="S11" i="5"/>
  <c r="AN23" i="5" s="1"/>
  <c r="AO10" i="5"/>
  <c r="AO45" i="5"/>
  <c r="BG116" i="5"/>
  <c r="AQ3" i="5"/>
  <c r="BE116" i="5"/>
  <c r="AL4" i="5"/>
  <c r="AP9" i="5"/>
  <c r="AR25" i="5"/>
  <c r="AV24" i="5" s="1"/>
  <c r="AG25" i="5"/>
  <c r="BK31" i="5"/>
  <c r="AH31" i="5"/>
  <c r="BJ31" i="5"/>
  <c r="BJ34" i="5"/>
  <c r="BK34" i="5"/>
  <c r="AH34" i="5"/>
  <c r="BE143" i="5"/>
  <c r="BF113" i="5"/>
  <c r="BF143" i="5"/>
  <c r="BG113" i="5"/>
  <c r="AO102" i="5"/>
  <c r="BG143" i="5"/>
  <c r="BH113" i="5"/>
  <c r="BH143" i="5"/>
  <c r="AM102" i="5"/>
  <c r="BA86" i="5"/>
  <c r="BB86" i="5"/>
  <c r="BC86" i="5"/>
  <c r="L17" i="5"/>
  <c r="BD45" i="5"/>
  <c r="BA45" i="5"/>
  <c r="BB45" i="5"/>
  <c r="BC45" i="5"/>
  <c r="AR34" i="5"/>
  <c r="AV33" i="5" s="1"/>
  <c r="AG34" i="5"/>
  <c r="AR31" i="5"/>
  <c r="AV30" i="5" s="1"/>
  <c r="AG31" i="5"/>
  <c r="BJ27" i="5"/>
  <c r="BK27" i="5"/>
  <c r="AR27" i="5"/>
  <c r="BK21" i="5"/>
  <c r="BJ21" i="5"/>
  <c r="AR21" i="5"/>
  <c r="BA126" i="5"/>
  <c r="BB126" i="5"/>
  <c r="BB148" i="5"/>
  <c r="BA159" i="5"/>
  <c r="BC137" i="5"/>
  <c r="BD115" i="5"/>
  <c r="BD104" i="5"/>
  <c r="BE137" i="5"/>
  <c r="BH23" i="5"/>
  <c r="BI22" i="5" s="1"/>
  <c r="AO96" i="5"/>
  <c r="BF65" i="5"/>
  <c r="BG65" i="5"/>
  <c r="BH65" i="5"/>
  <c r="AM96" i="5"/>
  <c r="BE65" i="5"/>
  <c r="AO95" i="5"/>
  <c r="AM95" i="5"/>
  <c r="BE54" i="5"/>
  <c r="BF54" i="5"/>
  <c r="BG54" i="5"/>
  <c r="BH54" i="5"/>
  <c r="BD46" i="5"/>
  <c r="BA46" i="5"/>
  <c r="BB46" i="5"/>
  <c r="BC46" i="5"/>
  <c r="V5" i="5"/>
  <c r="AO29" i="5" s="1"/>
  <c r="AQ29" i="5" s="1"/>
  <c r="AJ28" i="5" s="1"/>
  <c r="BJ22" i="5"/>
  <c r="AR22" i="5"/>
  <c r="AH22" i="5"/>
  <c r="BK22" i="5"/>
  <c r="BK33" i="5"/>
  <c r="AR33" i="5"/>
  <c r="BJ33" i="5"/>
  <c r="AG28" i="5"/>
  <c r="AR28" i="5"/>
  <c r="AV27" i="5" s="1"/>
  <c r="D45" i="5"/>
  <c r="D44" i="5"/>
  <c r="BJ30" i="5"/>
  <c r="BK30" i="5"/>
  <c r="AR30" i="5"/>
  <c r="AZ8" i="5"/>
  <c r="AY12" i="5"/>
  <c r="BC148" i="5"/>
  <c r="BB159" i="5"/>
  <c r="BD137" i="5"/>
  <c r="BA115" i="5"/>
  <c r="BH24" i="5"/>
  <c r="BI25" i="5" s="1"/>
  <c r="BE104" i="5"/>
  <c r="BF137" i="5"/>
  <c r="AL13" i="5"/>
  <c r="BF110" i="5"/>
  <c r="BG110" i="5"/>
  <c r="AO99" i="5"/>
  <c r="BH110" i="5"/>
  <c r="BE110" i="5"/>
  <c r="AM99" i="5"/>
  <c r="BD47" i="5"/>
  <c r="BA47" i="5"/>
  <c r="BB47" i="5"/>
  <c r="BC47" i="5"/>
  <c r="X5" i="5"/>
  <c r="AO32" i="5" s="1"/>
  <c r="BD43" i="5"/>
  <c r="BA43" i="5"/>
  <c r="BB43" i="5"/>
  <c r="BC43" i="5"/>
  <c r="P5" i="5"/>
  <c r="BJ28" i="5"/>
  <c r="BK28" i="5"/>
  <c r="AH28" i="5"/>
  <c r="BA39" i="5"/>
  <c r="BB39" i="5"/>
  <c r="BC39" i="5"/>
  <c r="H5" i="5"/>
  <c r="BD126" i="5"/>
  <c r="BC159" i="5"/>
  <c r="BA137" i="5"/>
  <c r="BB115" i="5"/>
  <c r="AD22" i="5" s="1"/>
  <c r="BB104" i="5"/>
  <c r="BG159" i="5"/>
  <c r="BE115" i="5"/>
  <c r="BH35" i="5"/>
  <c r="BF104" i="5"/>
  <c r="BG137" i="5"/>
  <c r="AO16" i="5"/>
  <c r="BG121" i="5"/>
  <c r="BF111" i="5"/>
  <c r="BH121" i="5"/>
  <c r="BG111" i="5"/>
  <c r="AO100" i="5"/>
  <c r="BE121" i="5"/>
  <c r="BH111" i="5"/>
  <c r="BF121" i="5"/>
  <c r="AM100" i="5"/>
  <c r="BG119" i="5"/>
  <c r="BG126" i="5" s="1"/>
  <c r="BH119" i="5"/>
  <c r="BE119" i="5"/>
  <c r="BE126" i="5" s="1"/>
  <c r="BF119" i="5"/>
  <c r="AO78" i="5"/>
  <c r="AM78" i="5"/>
  <c r="BE141" i="5"/>
  <c r="BE148" i="5" s="1"/>
  <c r="BF141" i="5"/>
  <c r="BG141" i="5"/>
  <c r="BG148" i="5" s="1"/>
  <c r="BH141" i="5"/>
  <c r="AO80" i="5"/>
  <c r="AM80" i="5"/>
  <c r="Y14" i="5"/>
  <c r="AN32" i="5" s="1"/>
  <c r="AP32" i="5" s="1"/>
  <c r="BD48" i="5"/>
  <c r="BA48" i="5"/>
  <c r="BB48" i="5"/>
  <c r="BC48" i="5"/>
  <c r="Z5" i="5"/>
  <c r="AO35" i="5" s="1"/>
  <c r="AQ35" i="5" s="1"/>
  <c r="AJ34" i="5" s="1"/>
  <c r="BD44" i="5"/>
  <c r="BA44" i="5"/>
  <c r="BB44" i="5"/>
  <c r="BC44" i="5"/>
  <c r="R5" i="5"/>
  <c r="AU24" i="5"/>
  <c r="AW25" i="5"/>
  <c r="BD159" i="5"/>
  <c r="BB137" i="5"/>
  <c r="BC115" i="5"/>
  <c r="BC104" i="5"/>
  <c r="BH149" i="5"/>
  <c r="BH138" i="5"/>
  <c r="BG104" i="5"/>
  <c r="BH127" i="5"/>
  <c r="BH137" i="5" s="1"/>
  <c r="BI34" i="5"/>
  <c r="BH116" i="5"/>
  <c r="BC72" i="5" l="1"/>
  <c r="BB72" i="5"/>
  <c r="BF83" i="5"/>
  <c r="AO42" i="5"/>
  <c r="BA84" i="5"/>
  <c r="BC84" i="5"/>
  <c r="BE159" i="5"/>
  <c r="AO23" i="5"/>
  <c r="BI104" i="5"/>
  <c r="BF51" i="5"/>
  <c r="AP23" i="5"/>
  <c r="AI22" i="5" s="1"/>
  <c r="BF148" i="5"/>
  <c r="AE25" i="5"/>
  <c r="BH115" i="5"/>
  <c r="AQ32" i="5"/>
  <c r="AJ31" i="5" s="1"/>
  <c r="BH126" i="5"/>
  <c r="I11" i="5"/>
  <c r="BG115" i="5"/>
  <c r="AM32" i="5"/>
  <c r="AX29" i="5"/>
  <c r="BH29" i="5" s="1"/>
  <c r="BI28" i="5" s="1"/>
  <c r="BB17" i="5"/>
  <c r="AM23" i="5"/>
  <c r="AQ23" i="5" s="1"/>
  <c r="BE84" i="5"/>
  <c r="BC50" i="5"/>
  <c r="BH40" i="5"/>
  <c r="AM42" i="5"/>
  <c r="AM74" i="5"/>
  <c r="K14" i="5"/>
  <c r="AN11" i="5" s="1"/>
  <c r="BH63" i="5"/>
  <c r="BF63" i="5"/>
  <c r="AO74" i="5"/>
  <c r="BE63" i="5"/>
  <c r="BD74" i="5"/>
  <c r="AM52" i="5"/>
  <c r="AO52" i="5"/>
  <c r="BH83" i="5"/>
  <c r="BG83" i="5"/>
  <c r="BE83" i="5"/>
  <c r="BH17" i="5"/>
  <c r="N5" i="5"/>
  <c r="AO17" i="5" s="1"/>
  <c r="BA42" i="5"/>
  <c r="BD42" i="5"/>
  <c r="BB42" i="5"/>
  <c r="BE40" i="5"/>
  <c r="BF40" i="5"/>
  <c r="AM61" i="5"/>
  <c r="AO61" i="5"/>
  <c r="BG40" i="5"/>
  <c r="BC61" i="5"/>
  <c r="BA61" i="5"/>
  <c r="F11" i="5"/>
  <c r="BB61" i="5"/>
  <c r="BD61" i="5"/>
  <c r="AM85" i="5"/>
  <c r="BF64" i="5"/>
  <c r="BE64" i="5"/>
  <c r="BG64" i="5"/>
  <c r="AO85" i="5"/>
  <c r="BF84" i="5"/>
  <c r="AM53" i="5"/>
  <c r="BA53" i="5"/>
  <c r="BC53" i="5"/>
  <c r="BB53" i="5"/>
  <c r="BH84" i="5"/>
  <c r="AO53" i="5"/>
  <c r="BD53" i="5"/>
  <c r="BG84" i="5"/>
  <c r="BA41" i="5"/>
  <c r="BB41" i="5"/>
  <c r="BC41" i="5"/>
  <c r="BE72" i="5"/>
  <c r="BH14" i="5"/>
  <c r="BH9" i="5"/>
  <c r="AQ7" i="5"/>
  <c r="AH7" i="5" s="1"/>
  <c r="BE52" i="5"/>
  <c r="AO73" i="5"/>
  <c r="BF52" i="5"/>
  <c r="I14" i="5"/>
  <c r="AM73" i="5"/>
  <c r="BD73" i="5"/>
  <c r="AM75" i="5"/>
  <c r="BE86" i="5"/>
  <c r="AO75" i="5"/>
  <c r="BA12" i="5"/>
  <c r="O14" i="5"/>
  <c r="BF86" i="5"/>
  <c r="BE61" i="5"/>
  <c r="AM72" i="5"/>
  <c r="BA72" i="5"/>
  <c r="G14" i="5"/>
  <c r="BF41" i="5"/>
  <c r="AO72" i="5"/>
  <c r="BH41" i="5"/>
  <c r="F14" i="5"/>
  <c r="BD72" i="5"/>
  <c r="BG41" i="5"/>
  <c r="O11" i="5"/>
  <c r="BF62" i="5"/>
  <c r="BF75" i="5"/>
  <c r="H11" i="5"/>
  <c r="AL11" i="5" s="1"/>
  <c r="BG74" i="5"/>
  <c r="AP10" i="5"/>
  <c r="AG10" i="5" s="1"/>
  <c r="BF73" i="5"/>
  <c r="AM40" i="5"/>
  <c r="BF61" i="5"/>
  <c r="BJ6" i="5"/>
  <c r="AN7" i="5"/>
  <c r="AP7" i="5" s="1"/>
  <c r="AG7" i="5" s="1"/>
  <c r="AM4" i="5"/>
  <c r="AQ4" i="5" s="1"/>
  <c r="AH4" i="5" s="1"/>
  <c r="AX3" i="5"/>
  <c r="BH3" i="5" s="1"/>
  <c r="BH8" i="5"/>
  <c r="I5" i="5"/>
  <c r="AO39" i="5"/>
  <c r="BE50" i="5"/>
  <c r="BD39" i="5"/>
  <c r="BG50" i="5"/>
  <c r="BF50" i="5"/>
  <c r="BH50" i="5"/>
  <c r="AM39" i="5"/>
  <c r="AM63" i="5"/>
  <c r="AO63" i="5"/>
  <c r="AR12" i="5"/>
  <c r="BE74" i="5"/>
  <c r="M11" i="5"/>
  <c r="BK12" i="5"/>
  <c r="BH74" i="5"/>
  <c r="BA63" i="5"/>
  <c r="BD63" i="5"/>
  <c r="BC63" i="5"/>
  <c r="BB63" i="5"/>
  <c r="BG62" i="5"/>
  <c r="BA51" i="5"/>
  <c r="BD51" i="5"/>
  <c r="BE62" i="5"/>
  <c r="BH62" i="5"/>
  <c r="AO51" i="5"/>
  <c r="AM51" i="5"/>
  <c r="BB51" i="5"/>
  <c r="BC51" i="5"/>
  <c r="BC83" i="5"/>
  <c r="F17" i="5"/>
  <c r="BB83" i="5"/>
  <c r="BF42" i="5"/>
  <c r="AO83" i="5"/>
  <c r="AM83" i="5"/>
  <c r="BE42" i="5"/>
  <c r="G17" i="5"/>
  <c r="BG42" i="5"/>
  <c r="AX15" i="5"/>
  <c r="BH15" i="5" s="1"/>
  <c r="BA5" i="5"/>
  <c r="BH5" i="5" s="1"/>
  <c r="BD83" i="5"/>
  <c r="BH42" i="5"/>
  <c r="AM16" i="5"/>
  <c r="AQ16" i="5" s="1"/>
  <c r="AP16" i="5"/>
  <c r="AG16" i="5" s="1"/>
  <c r="AO40" i="5"/>
  <c r="BB40" i="5"/>
  <c r="BH61" i="5"/>
  <c r="BC40" i="5"/>
  <c r="BD40" i="5"/>
  <c r="BG61" i="5"/>
  <c r="BA40" i="5"/>
  <c r="BG85" i="5"/>
  <c r="BJ9" i="5"/>
  <c r="AO64" i="5"/>
  <c r="BD64" i="5"/>
  <c r="BH85" i="5"/>
  <c r="BE85" i="5"/>
  <c r="AM64" i="5"/>
  <c r="BA64" i="5"/>
  <c r="BB64" i="5"/>
  <c r="BC64" i="5"/>
  <c r="AQ10" i="5"/>
  <c r="AH10" i="5" s="1"/>
  <c r="BH86" i="5"/>
  <c r="BD75" i="5"/>
  <c r="BA75" i="5"/>
  <c r="BB75" i="5"/>
  <c r="BC75" i="5"/>
  <c r="BJ15" i="5"/>
  <c r="AM41" i="5"/>
  <c r="BH72" i="5"/>
  <c r="BD41" i="5"/>
  <c r="BF72" i="5"/>
  <c r="BG72" i="5"/>
  <c r="AO41" i="5"/>
  <c r="BB73" i="5"/>
  <c r="BC73" i="5"/>
  <c r="BH52" i="5"/>
  <c r="H14" i="5"/>
  <c r="BA85" i="5"/>
  <c r="BB85" i="5"/>
  <c r="BC85" i="5"/>
  <c r="AR15" i="5"/>
  <c r="BD85" i="5"/>
  <c r="BH64" i="5"/>
  <c r="BB50" i="5"/>
  <c r="AL8" i="5"/>
  <c r="BH6" i="5"/>
  <c r="BA50" i="5"/>
  <c r="BH39" i="5"/>
  <c r="G8" i="5"/>
  <c r="AM8" i="5" s="1"/>
  <c r="AM50" i="5"/>
  <c r="BK3" i="5"/>
  <c r="BD50" i="5"/>
  <c r="AR6" i="5"/>
  <c r="AO50" i="5"/>
  <c r="BE39" i="5"/>
  <c r="BF39" i="5"/>
  <c r="BK6" i="5"/>
  <c r="AP4" i="5"/>
  <c r="AG4" i="5" s="1"/>
  <c r="AM13" i="5"/>
  <c r="AQ13" i="5" s="1"/>
  <c r="AH13" i="5" s="1"/>
  <c r="AZ11" i="5"/>
  <c r="BH11" i="5" s="1"/>
  <c r="AZ12" i="5"/>
  <c r="BA74" i="5"/>
  <c r="BC74" i="5"/>
  <c r="J14" i="5"/>
  <c r="AO11" i="5" s="1"/>
  <c r="BB74" i="5"/>
  <c r="BG51" i="5"/>
  <c r="BD62" i="5"/>
  <c r="AM62" i="5"/>
  <c r="AO62" i="5"/>
  <c r="BB62" i="5"/>
  <c r="BH51" i="5"/>
  <c r="BC62" i="5"/>
  <c r="BE75" i="5"/>
  <c r="BG75" i="5"/>
  <c r="BJ12" i="5"/>
  <c r="BD86" i="5"/>
  <c r="M17" i="5"/>
  <c r="AM86" i="5"/>
  <c r="AO86" i="5"/>
  <c r="BK15" i="5"/>
  <c r="AO14" i="5"/>
  <c r="BF53" i="5"/>
  <c r="BH53" i="5"/>
  <c r="BE53" i="5"/>
  <c r="AO84" i="5"/>
  <c r="I17" i="5"/>
  <c r="BD84" i="5"/>
  <c r="AM84" i="5"/>
  <c r="BE73" i="5"/>
  <c r="AP13" i="5"/>
  <c r="AG13" i="5" s="1"/>
  <c r="BD52" i="5"/>
  <c r="BH73" i="5"/>
  <c r="BG73" i="5"/>
  <c r="BB52" i="5"/>
  <c r="BC52" i="5"/>
  <c r="BA52" i="5"/>
  <c r="BH148" i="5"/>
  <c r="AF31" i="5" s="1"/>
  <c r="BF126" i="5"/>
  <c r="AD25" i="5" s="1"/>
  <c r="BH159" i="5"/>
  <c r="BI159" i="5" s="1"/>
  <c r="AB34" i="5" s="1"/>
  <c r="AD28" i="5"/>
  <c r="AR3" i="5"/>
  <c r="BJ3" i="5"/>
  <c r="AR9" i="5"/>
  <c r="BK9" i="5"/>
  <c r="AC31" i="5"/>
  <c r="BI137" i="5"/>
  <c r="AB28" i="5" s="1"/>
  <c r="AC28" i="5"/>
  <c r="AC34" i="5"/>
  <c r="AE22" i="5"/>
  <c r="AD34" i="5"/>
  <c r="AW28" i="5"/>
  <c r="AY25" i="5" s="1"/>
  <c r="AC25" i="5"/>
  <c r="AF25" i="5"/>
  <c r="AF28" i="5"/>
  <c r="AE28" i="5"/>
  <c r="AU27" i="5"/>
  <c r="AI31" i="5"/>
  <c r="AW31" i="5"/>
  <c r="AU30" i="5"/>
  <c r="BI115" i="5"/>
  <c r="AB22" i="5" s="1"/>
  <c r="AC22" i="5"/>
  <c r="AF34" i="5"/>
  <c r="AF22" i="5"/>
  <c r="AW34" i="5"/>
  <c r="D47" i="5"/>
  <c r="D48" i="5" s="1"/>
  <c r="D46" i="5"/>
  <c r="AE34" i="5"/>
  <c r="AE31" i="5"/>
  <c r="AD31" i="5"/>
  <c r="AU33" i="5"/>
  <c r="BA93" i="5" l="1"/>
  <c r="BH12" i="5"/>
  <c r="BI13" i="5" s="1"/>
  <c r="AL5" i="5"/>
  <c r="BC49" i="5"/>
  <c r="AN17" i="5"/>
  <c r="BI126" i="5"/>
  <c r="AB25" i="5" s="1"/>
  <c r="BF82" i="5"/>
  <c r="AJ22" i="5"/>
  <c r="AW22" i="5"/>
  <c r="BA82" i="5"/>
  <c r="BG49" i="5"/>
  <c r="BA71" i="5"/>
  <c r="BF93" i="5"/>
  <c r="AO8" i="5"/>
  <c r="AQ8" i="5" s="1"/>
  <c r="AJ7" i="5" s="1"/>
  <c r="BE71" i="5"/>
  <c r="BA49" i="5"/>
  <c r="BE82" i="5"/>
  <c r="BE93" i="5"/>
  <c r="AC16" i="5" s="1"/>
  <c r="BI16" i="5"/>
  <c r="BE49" i="5"/>
  <c r="BB93" i="5"/>
  <c r="BH93" i="5"/>
  <c r="BG93" i="5"/>
  <c r="BH82" i="5"/>
  <c r="BG82" i="5"/>
  <c r="BB49" i="5"/>
  <c r="BI10" i="5"/>
  <c r="AL14" i="5"/>
  <c r="AN5" i="5"/>
  <c r="AP5" i="5" s="1"/>
  <c r="BF71" i="5"/>
  <c r="AM14" i="5"/>
  <c r="AQ14" i="5" s="1"/>
  <c r="AJ13" i="5" s="1"/>
  <c r="AO5" i="5"/>
  <c r="BD82" i="5"/>
  <c r="BF60" i="5"/>
  <c r="AM11" i="5"/>
  <c r="AQ11" i="5" s="1"/>
  <c r="AJ10" i="5" s="1"/>
  <c r="BC60" i="5"/>
  <c r="AN8" i="5"/>
  <c r="AP8" i="5" s="1"/>
  <c r="AI7" i="5" s="1"/>
  <c r="BC93" i="5"/>
  <c r="AP11" i="5"/>
  <c r="AI10" i="5" s="1"/>
  <c r="BH60" i="5"/>
  <c r="BG60" i="5"/>
  <c r="BA60" i="5"/>
  <c r="BB60" i="5"/>
  <c r="BG71" i="5"/>
  <c r="BI4" i="5"/>
  <c r="BE60" i="5"/>
  <c r="BH71" i="5"/>
  <c r="BD49" i="5"/>
  <c r="BI7" i="5"/>
  <c r="AM5" i="5"/>
  <c r="AN14" i="5"/>
  <c r="AL17" i="5"/>
  <c r="BD93" i="5"/>
  <c r="BF49" i="5"/>
  <c r="BH49" i="5"/>
  <c r="BJ16" i="5"/>
  <c r="BK10" i="5"/>
  <c r="BD71" i="5"/>
  <c r="BC71" i="5"/>
  <c r="BB71" i="5"/>
  <c r="BJ10" i="5"/>
  <c r="AR10" i="5"/>
  <c r="BC82" i="5"/>
  <c r="BB82" i="5"/>
  <c r="BK16" i="5"/>
  <c r="AH16" i="5"/>
  <c r="AR16" i="5"/>
  <c r="AR4" i="5"/>
  <c r="AR7" i="5"/>
  <c r="BK4" i="5"/>
  <c r="BK7" i="5"/>
  <c r="BJ7" i="5"/>
  <c r="BD60" i="5"/>
  <c r="BJ4" i="5"/>
  <c r="AM17" i="5"/>
  <c r="AQ17" i="5" s="1"/>
  <c r="AJ16" i="5" s="1"/>
  <c r="BJ13" i="5"/>
  <c r="AR13" i="5"/>
  <c r="BK13" i="5"/>
  <c r="BI148" i="5"/>
  <c r="AB31" i="5" s="1"/>
  <c r="AZ25" i="5"/>
  <c r="BA25" i="5" s="1"/>
  <c r="AY34" i="5"/>
  <c r="AY31" i="5"/>
  <c r="AY28" i="5"/>
  <c r="AZ28" i="5" s="1"/>
  <c r="AP17" i="5" l="1"/>
  <c r="AI16" i="5" s="1"/>
  <c r="AE4" i="5"/>
  <c r="AD4" i="5"/>
  <c r="AE16" i="5"/>
  <c r="AD16" i="5"/>
  <c r="AC10" i="5"/>
  <c r="AC13" i="5"/>
  <c r="AC4" i="5"/>
  <c r="AE13" i="5"/>
  <c r="BI93" i="5"/>
  <c r="AB16" i="5" s="1"/>
  <c r="AC7" i="5"/>
  <c r="AE7" i="5"/>
  <c r="AF13" i="5"/>
  <c r="AP14" i="5"/>
  <c r="AI13" i="5" s="1"/>
  <c r="AF4" i="5"/>
  <c r="AD10" i="5"/>
  <c r="BI82" i="5"/>
  <c r="AB13" i="5" s="1"/>
  <c r="AQ5" i="5"/>
  <c r="AJ4" i="5" s="1"/>
  <c r="AD7" i="5"/>
  <c r="AF10" i="5"/>
  <c r="AE10" i="5"/>
  <c r="BI60" i="5"/>
  <c r="AB7" i="5" s="1"/>
  <c r="BI49" i="5"/>
  <c r="AB4" i="5" s="1"/>
  <c r="AF16" i="5"/>
  <c r="AW10" i="5"/>
  <c r="BI71" i="5"/>
  <c r="AB10" i="5" s="1"/>
  <c r="AD13" i="5"/>
  <c r="AF7" i="5"/>
  <c r="AW7" i="5"/>
  <c r="AZ34" i="5" s="1"/>
  <c r="AI4" i="5"/>
  <c r="AW16" i="5" l="1"/>
  <c r="AY16" i="5" s="1"/>
  <c r="AZ16" i="5" s="1"/>
  <c r="AW13" i="5"/>
  <c r="AW4" i="5"/>
  <c r="BB25" i="5" s="1"/>
  <c r="BC25" i="5" s="1"/>
  <c r="BD25" i="5" s="1"/>
  <c r="BA34" i="5"/>
  <c r="AY7" i="5"/>
  <c r="AY13" i="5" l="1"/>
  <c r="AZ13" i="5" s="1"/>
  <c r="BA13" i="5" s="1"/>
  <c r="BB13" i="5" s="1"/>
  <c r="BC13" i="5" s="1"/>
  <c r="BD13" i="5" s="1"/>
  <c r="AK13" i="5" s="1"/>
  <c r="AY10" i="5"/>
  <c r="AZ10" i="5" s="1"/>
  <c r="BA10" i="5" s="1"/>
  <c r="BB10" i="5" s="1"/>
  <c r="BC10" i="5" s="1"/>
  <c r="BD10" i="5" s="1"/>
  <c r="AK10" i="5" s="1"/>
  <c r="AZ7" i="5"/>
  <c r="BA7" i="5" s="1"/>
  <c r="BB7" i="5" s="1"/>
  <c r="BC7" i="5" s="1"/>
  <c r="BD7" i="5" s="1"/>
  <c r="AK7" i="5" s="1"/>
  <c r="BB34" i="5"/>
  <c r="BC34" i="5" s="1"/>
  <c r="BD34" i="5" s="1"/>
  <c r="BE34" i="5" s="1"/>
  <c r="BF34" i="5" s="1"/>
  <c r="BG34" i="5" s="1"/>
  <c r="BH34" i="5" s="1"/>
  <c r="AS33" i="5" s="1"/>
  <c r="AK34" i="5" s="1"/>
  <c r="BE25" i="5"/>
  <c r="BF25" i="5" s="1"/>
  <c r="BG25" i="5" s="1"/>
  <c r="BH25" i="5" s="1"/>
  <c r="AS24" i="5" s="1"/>
  <c r="AK25" i="5" s="1"/>
  <c r="BA28" i="5"/>
  <c r="BB28" i="5" s="1"/>
  <c r="BC28" i="5" s="1"/>
  <c r="BD28" i="5" s="1"/>
  <c r="BE28" i="5" s="1"/>
  <c r="BF28" i="5" s="1"/>
  <c r="BG28" i="5" s="1"/>
  <c r="BH28" i="5" s="1"/>
  <c r="AS27" i="5" s="1"/>
  <c r="AK28" i="5" s="1"/>
  <c r="AY22" i="5"/>
  <c r="AZ22" i="5" s="1"/>
  <c r="BA22" i="5" s="1"/>
  <c r="BB22" i="5" s="1"/>
  <c r="BC22" i="5" s="1"/>
  <c r="BD22" i="5" s="1"/>
  <c r="AK22" i="5" s="1"/>
  <c r="BA16" i="5"/>
  <c r="BB16" i="5" s="1"/>
  <c r="BC16" i="5" s="1"/>
  <c r="BD16" i="5" s="1"/>
  <c r="AK16" i="5" s="1"/>
  <c r="AZ31" i="5"/>
  <c r="BA31" i="5" s="1"/>
  <c r="BB31" i="5" s="1"/>
  <c r="BC31" i="5" s="1"/>
  <c r="BD31" i="5" s="1"/>
  <c r="BE31" i="5" s="1"/>
  <c r="BF31" i="5" s="1"/>
  <c r="BG31" i="5" s="1"/>
  <c r="BH31" i="5" s="1"/>
  <c r="AS30" i="5" s="1"/>
  <c r="AK31" i="5" s="1"/>
  <c r="AY4" i="5"/>
  <c r="AZ4" i="5" s="1"/>
  <c r="BA4" i="5" s="1"/>
  <c r="BB4" i="5" s="1"/>
  <c r="BC4" i="5" s="1"/>
  <c r="BD4" i="5" s="1"/>
  <c r="AK4" i="5" s="1"/>
</calcChain>
</file>

<file path=xl/sharedStrings.xml><?xml version="1.0" encoding="utf-8"?>
<sst xmlns="http://schemas.openxmlformats.org/spreadsheetml/2006/main" count="985" uniqueCount="90">
  <si>
    <t>Jugend</t>
  </si>
  <si>
    <t>Spiele</t>
  </si>
  <si>
    <t>gew 3:0/3:1</t>
  </si>
  <si>
    <t>gew 3:2</t>
  </si>
  <si>
    <t>verl 2:3</t>
  </si>
  <si>
    <t>verl 1:3/0:3</t>
  </si>
  <si>
    <t>Sätze</t>
  </si>
  <si>
    <t>Punkte</t>
  </si>
  <si>
    <t>Platz</t>
  </si>
  <si>
    <t>Gesamt Heim</t>
  </si>
  <si>
    <t>Gesamt Ausw.</t>
  </si>
  <si>
    <t>Gesamt</t>
  </si>
  <si>
    <t>Differenz</t>
  </si>
  <si>
    <t>Spiel1</t>
  </si>
  <si>
    <t>Spiel2</t>
  </si>
  <si>
    <t>Spiel3</t>
  </si>
  <si>
    <t>Spiel4</t>
  </si>
  <si>
    <t>Spiel5</t>
  </si>
  <si>
    <t>Spiel6</t>
  </si>
  <si>
    <t>Siege H/A</t>
  </si>
  <si>
    <t>Siege</t>
  </si>
  <si>
    <t>Quotient</t>
  </si>
  <si>
    <t>***</t>
  </si>
  <si>
    <t>gew.Spiele Heim</t>
  </si>
  <si>
    <t>Bälle</t>
  </si>
  <si>
    <t>gew.Spiele Ausw.</t>
  </si>
  <si>
    <t>Datum</t>
  </si>
  <si>
    <t>Verlgt auf</t>
  </si>
  <si>
    <t>Heim</t>
  </si>
  <si>
    <t>Gegner</t>
  </si>
  <si>
    <t>1.Satz</t>
  </si>
  <si>
    <t>2.Satz</t>
  </si>
  <si>
    <t>3.Satz</t>
  </si>
  <si>
    <t>4.Satz</t>
  </si>
  <si>
    <t>5.Satz</t>
  </si>
  <si>
    <t>Satz</t>
  </si>
  <si>
    <t>Spiel</t>
  </si>
  <si>
    <t>Bemerkungen</t>
  </si>
  <si>
    <t>Heimspiele</t>
  </si>
  <si>
    <t>Auswärtsspiele</t>
  </si>
  <si>
    <t>Satz1</t>
  </si>
  <si>
    <t>Satz2</t>
  </si>
  <si>
    <t>Satz3</t>
  </si>
  <si>
    <t>Satz4</t>
  </si>
  <si>
    <t>Satz5</t>
  </si>
  <si>
    <t>g3</t>
  </si>
  <si>
    <t>g2</t>
  </si>
  <si>
    <t>v1</t>
  </si>
  <si>
    <t>v0</t>
  </si>
  <si>
    <t>SV Miesau</t>
  </si>
  <si>
    <t>TV Otterberg</t>
  </si>
  <si>
    <t>Mixed B</t>
  </si>
  <si>
    <t>Niederkirchen/Roßbach</t>
  </si>
  <si>
    <t>Rodenbach/Weilerbach</t>
  </si>
  <si>
    <t>TSG Trippstadt</t>
  </si>
  <si>
    <t>Feuerball KL</t>
  </si>
  <si>
    <t>Damen</t>
  </si>
  <si>
    <t>TV Rodenbach US</t>
  </si>
  <si>
    <t xml:space="preserve">Erlenbach/Morlautern </t>
  </si>
  <si>
    <t>Herren B</t>
  </si>
  <si>
    <t>Mixed A</t>
  </si>
  <si>
    <t>SV Miesenbach</t>
  </si>
  <si>
    <t>TSV Hütschenhausen</t>
  </si>
  <si>
    <t>VBC Kaiserslautern</t>
  </si>
  <si>
    <t>Erlenbach/Morlautern</t>
  </si>
  <si>
    <t>Herren A</t>
  </si>
  <si>
    <t>TuS Kriegsfeld</t>
  </si>
  <si>
    <t>VC Feuerball Kaiserslautern</t>
  </si>
  <si>
    <t>Pokal</t>
  </si>
  <si>
    <t>M</t>
  </si>
  <si>
    <t>J</t>
  </si>
  <si>
    <t>H</t>
  </si>
  <si>
    <t>D</t>
  </si>
  <si>
    <t>VBC Altenglan</t>
  </si>
  <si>
    <t>Hütschenhausen</t>
  </si>
  <si>
    <t>VBC KL</t>
  </si>
  <si>
    <t>Kriegsfeld</t>
  </si>
  <si>
    <t>Miesau</t>
  </si>
  <si>
    <t>Miesenbach</t>
  </si>
  <si>
    <t>Otterberg</t>
  </si>
  <si>
    <t>Rodenbach US</t>
  </si>
  <si>
    <t>Trippstadt</t>
  </si>
  <si>
    <t>TV Rodenbach US I</t>
  </si>
  <si>
    <t>TV Rodenbach US II</t>
  </si>
  <si>
    <t>TV Rodenbach US III</t>
  </si>
  <si>
    <t>TSG Trppstadt</t>
  </si>
  <si>
    <t xml:space="preserve">TV Rodenbach US </t>
  </si>
  <si>
    <t>TSV Hütschenhausen II</t>
  </si>
  <si>
    <t>TSV Hütschenhausen I</t>
  </si>
  <si>
    <t>&lt;&lt;&lt;&lt;&lt;&lt;&lt;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</si>
</sst>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  <font>
      <sz val="10"/>
      <color indexed="9"/>
      <name val="Arial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2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43"/>
      </patternFill>
    </fill>
    <fill>
      <patternFill patternType="solid">
        <fgColor rgb="FF00B0F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43"/>
      </patternFill>
    </fill>
    <fill>
      <patternFill patternType="solid">
        <fgColor indexed="50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4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0C0C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62">
    <xf numFmtId="0" fontId="0" fillId="0" borderId="0" xfId="0"/>
    <xf numFmtId="0" fontId="1" fillId="0" borderId="0" xfId="1" applyAlignment="1">
      <alignment horizontal="center" textRotation="90"/>
    </xf>
    <xf numFmtId="164" fontId="1" fillId="0" borderId="0" xfId="1" applyNumberFormat="1" applyAlignment="1">
      <alignment horizontal="center" textRotation="90"/>
    </xf>
    <xf numFmtId="0" fontId="2" fillId="0" borderId="0" xfId="1" applyFont="1" applyAlignment="1">
      <alignment horizontal="center" textRotation="90"/>
    </xf>
    <xf numFmtId="0" fontId="3" fillId="0" borderId="0" xfId="1" applyFont="1" applyAlignment="1">
      <alignment horizontal="center" textRotation="90"/>
    </xf>
    <xf numFmtId="0" fontId="4" fillId="0" borderId="0" xfId="1" applyFont="1" applyAlignment="1">
      <alignment horizontal="center" textRotation="90"/>
    </xf>
    <xf numFmtId="0" fontId="5" fillId="0" borderId="0" xfId="1" applyFont="1" applyAlignment="1">
      <alignment horizontal="center" textRotation="90"/>
    </xf>
    <xf numFmtId="0" fontId="6" fillId="0" borderId="0" xfId="1" applyFont="1" applyAlignment="1">
      <alignment horizontal="center" textRotation="90"/>
    </xf>
    <xf numFmtId="0" fontId="1" fillId="0" borderId="0" xfId="1"/>
    <xf numFmtId="0" fontId="3" fillId="0" borderId="1" xfId="0" applyFont="1" applyBorder="1" applyAlignment="1">
      <alignment horizontal="center" textRotation="90"/>
    </xf>
    <xf numFmtId="0" fontId="0" fillId="0" borderId="6" xfId="1" applyFont="1" applyBorder="1" applyAlignment="1">
      <alignment horizontal="center" textRotation="90"/>
    </xf>
    <xf numFmtId="0" fontId="7" fillId="4" borderId="10" xfId="1" applyFont="1" applyFill="1" applyBorder="1" applyAlignment="1">
      <alignment horizontal="center"/>
    </xf>
    <xf numFmtId="0" fontId="5" fillId="5" borderId="4" xfId="1" applyFont="1" applyFill="1" applyBorder="1" applyAlignment="1">
      <alignment horizontal="center"/>
    </xf>
    <xf numFmtId="0" fontId="5" fillId="2" borderId="0" xfId="1" applyFont="1" applyFill="1" applyAlignment="1">
      <alignment horizontal="center" textRotation="90"/>
    </xf>
    <xf numFmtId="0" fontId="1" fillId="2" borderId="0" xfId="1" applyFill="1" applyAlignment="1">
      <alignment horizontal="center" textRotation="90"/>
    </xf>
    <xf numFmtId="0" fontId="1" fillId="6" borderId="0" xfId="1" applyFill="1" applyAlignment="1">
      <alignment horizontal="center" textRotation="90"/>
    </xf>
    <xf numFmtId="0" fontId="1" fillId="2" borderId="0" xfId="1" applyFill="1"/>
    <xf numFmtId="0" fontId="8" fillId="2" borderId="0" xfId="1" applyFont="1" applyFill="1"/>
    <xf numFmtId="0" fontId="1" fillId="0" borderId="0" xfId="1" applyAlignment="1">
      <alignment horizontal="center"/>
    </xf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/>
    </xf>
    <xf numFmtId="1" fontId="9" fillId="8" borderId="12" xfId="1" applyNumberFormat="1" applyFont="1" applyFill="1" applyBorder="1"/>
    <xf numFmtId="1" fontId="9" fillId="8" borderId="13" xfId="1" applyNumberFormat="1" applyFont="1" applyFill="1" applyBorder="1"/>
    <xf numFmtId="1" fontId="1" fillId="2" borderId="12" xfId="1" applyNumberFormat="1" applyFill="1" applyBorder="1"/>
    <xf numFmtId="1" fontId="1" fillId="2" borderId="14" xfId="1" applyNumberFormat="1" applyFill="1" applyBorder="1"/>
    <xf numFmtId="1" fontId="1" fillId="8" borderId="15" xfId="1" applyNumberFormat="1" applyFill="1" applyBorder="1"/>
    <xf numFmtId="1" fontId="1" fillId="8" borderId="16" xfId="1" applyNumberFormat="1" applyFill="1" applyBorder="1"/>
    <xf numFmtId="1" fontId="1" fillId="2" borderId="13" xfId="1" applyNumberFormat="1" applyFill="1" applyBorder="1"/>
    <xf numFmtId="1" fontId="1" fillId="8" borderId="14" xfId="1" applyNumberFormat="1" applyFill="1" applyBorder="1"/>
    <xf numFmtId="1" fontId="1" fillId="9" borderId="15" xfId="1" applyNumberFormat="1" applyFill="1" applyBorder="1"/>
    <xf numFmtId="1" fontId="1" fillId="9" borderId="14" xfId="1" applyNumberFormat="1" applyFill="1" applyBorder="1"/>
    <xf numFmtId="1" fontId="1" fillId="0" borderId="15" xfId="1" applyNumberFormat="1" applyBorder="1"/>
    <xf numFmtId="1" fontId="1" fillId="0" borderId="6" xfId="1" applyNumberFormat="1" applyBorder="1"/>
    <xf numFmtId="1" fontId="1" fillId="9" borderId="6" xfId="1" applyNumberFormat="1" applyFill="1" applyBorder="1"/>
    <xf numFmtId="1" fontId="5" fillId="2" borderId="6" xfId="1" applyNumberFormat="1" applyFont="1" applyFill="1" applyBorder="1"/>
    <xf numFmtId="1" fontId="5" fillId="2" borderId="17" xfId="1" applyNumberFormat="1" applyFont="1" applyFill="1" applyBorder="1"/>
    <xf numFmtId="1" fontId="5" fillId="2" borderId="14" xfId="1" applyNumberFormat="1" applyFont="1" applyFill="1" applyBorder="1"/>
    <xf numFmtId="1" fontId="1" fillId="3" borderId="12" xfId="1" applyNumberFormat="1" applyFill="1" applyBorder="1"/>
    <xf numFmtId="0" fontId="1" fillId="3" borderId="17" xfId="1" applyFill="1" applyBorder="1"/>
    <xf numFmtId="165" fontId="8" fillId="4" borderId="18" xfId="1" applyNumberFormat="1" applyFont="1" applyFill="1" applyBorder="1"/>
    <xf numFmtId="0" fontId="1" fillId="5" borderId="19" xfId="1" applyFill="1" applyBorder="1" applyAlignment="1">
      <alignment horizontal="center" vertical="center"/>
    </xf>
    <xf numFmtId="0" fontId="5" fillId="2" borderId="0" xfId="1" applyFont="1" applyFill="1"/>
    <xf numFmtId="0" fontId="1" fillId="10" borderId="0" xfId="1" applyFill="1"/>
    <xf numFmtId="0" fontId="1" fillId="6" borderId="0" xfId="1" applyFill="1"/>
    <xf numFmtId="1" fontId="9" fillId="8" borderId="21" xfId="1" applyNumberFormat="1" applyFont="1" applyFill="1" applyBorder="1"/>
    <xf numFmtId="1" fontId="9" fillId="8" borderId="7" xfId="1" applyNumberFormat="1" applyFont="1" applyFill="1" applyBorder="1"/>
    <xf numFmtId="1" fontId="1" fillId="2" borderId="21" xfId="1" applyNumberFormat="1" applyFill="1" applyBorder="1"/>
    <xf numFmtId="1" fontId="1" fillId="2" borderId="22" xfId="1" applyNumberFormat="1" applyFill="1" applyBorder="1"/>
    <xf numFmtId="1" fontId="1" fillId="8" borderId="8" xfId="1" applyNumberFormat="1" applyFill="1" applyBorder="1"/>
    <xf numFmtId="1" fontId="1" fillId="8" borderId="23" xfId="1" applyNumberFormat="1" applyFill="1" applyBorder="1"/>
    <xf numFmtId="1" fontId="1" fillId="2" borderId="7" xfId="1" applyNumberFormat="1" applyFill="1" applyBorder="1"/>
    <xf numFmtId="1" fontId="1" fillId="8" borderId="22" xfId="1" applyNumberFormat="1" applyFill="1" applyBorder="1"/>
    <xf numFmtId="1" fontId="1" fillId="9" borderId="8" xfId="1" applyNumberFormat="1" applyFill="1" applyBorder="1"/>
    <xf numFmtId="1" fontId="1" fillId="9" borderId="22" xfId="1" applyNumberFormat="1" applyFill="1" applyBorder="1"/>
    <xf numFmtId="1" fontId="1" fillId="0" borderId="8" xfId="1" applyNumberFormat="1" applyBorder="1"/>
    <xf numFmtId="1" fontId="1" fillId="11" borderId="6" xfId="1" applyNumberFormat="1" applyFill="1" applyBorder="1"/>
    <xf numFmtId="0" fontId="5" fillId="2" borderId="6" xfId="1" applyFont="1" applyFill="1" applyBorder="1"/>
    <xf numFmtId="0" fontId="5" fillId="2" borderId="22" xfId="1" applyFont="1" applyFill="1" applyBorder="1"/>
    <xf numFmtId="0" fontId="1" fillId="3" borderId="21" xfId="1" applyFill="1" applyBorder="1"/>
    <xf numFmtId="0" fontId="1" fillId="3" borderId="6" xfId="1" applyFill="1" applyBorder="1"/>
    <xf numFmtId="0" fontId="1" fillId="5" borderId="24" xfId="1" applyFill="1" applyBorder="1" applyAlignment="1">
      <alignment horizontal="center" vertical="center"/>
    </xf>
    <xf numFmtId="3" fontId="1" fillId="10" borderId="0" xfId="1" applyNumberFormat="1" applyFill="1"/>
    <xf numFmtId="1" fontId="9" fillId="8" borderId="26" xfId="1" applyNumberFormat="1" applyFont="1" applyFill="1" applyBorder="1"/>
    <xf numFmtId="1" fontId="9" fillId="8" borderId="27" xfId="1" applyNumberFormat="1" applyFont="1" applyFill="1" applyBorder="1"/>
    <xf numFmtId="1" fontId="1" fillId="2" borderId="26" xfId="1" applyNumberFormat="1" applyFill="1" applyBorder="1"/>
    <xf numFmtId="1" fontId="1" fillId="2" borderId="28" xfId="1" applyNumberFormat="1" applyFill="1" applyBorder="1"/>
    <xf numFmtId="1" fontId="1" fillId="8" borderId="29" xfId="1" applyNumberFormat="1" applyFill="1" applyBorder="1"/>
    <xf numFmtId="1" fontId="1" fillId="8" borderId="30" xfId="1" applyNumberFormat="1" applyFill="1" applyBorder="1"/>
    <xf numFmtId="1" fontId="1" fillId="2" borderId="27" xfId="1" applyNumberFormat="1" applyFill="1" applyBorder="1"/>
    <xf numFmtId="1" fontId="1" fillId="8" borderId="28" xfId="1" applyNumberFormat="1" applyFill="1" applyBorder="1"/>
    <xf numFmtId="1" fontId="1" fillId="9" borderId="29" xfId="1" applyNumberFormat="1" applyFill="1" applyBorder="1"/>
    <xf numFmtId="1" fontId="1" fillId="9" borderId="28" xfId="1" applyNumberFormat="1" applyFill="1" applyBorder="1"/>
    <xf numFmtId="1" fontId="1" fillId="0" borderId="31" xfId="1" applyNumberFormat="1" applyBorder="1"/>
    <xf numFmtId="1" fontId="1" fillId="0" borderId="32" xfId="1" applyNumberFormat="1" applyBorder="1"/>
    <xf numFmtId="1" fontId="1" fillId="9" borderId="32" xfId="1" applyNumberFormat="1" applyFill="1" applyBorder="1"/>
    <xf numFmtId="1" fontId="5" fillId="2" borderId="32" xfId="1" applyNumberFormat="1" applyFont="1" applyFill="1" applyBorder="1"/>
    <xf numFmtId="0" fontId="5" fillId="2" borderId="33" xfId="1" applyFont="1" applyFill="1" applyBorder="1"/>
    <xf numFmtId="0" fontId="5" fillId="2" borderId="28" xfId="1" applyFont="1" applyFill="1" applyBorder="1"/>
    <xf numFmtId="0" fontId="1" fillId="3" borderId="26" xfId="1" applyFill="1" applyBorder="1"/>
    <xf numFmtId="0" fontId="1" fillId="3" borderId="33" xfId="1" applyFill="1" applyBorder="1"/>
    <xf numFmtId="165" fontId="8" fillId="4" borderId="34" xfId="1" applyNumberFormat="1" applyFont="1" applyFill="1" applyBorder="1"/>
    <xf numFmtId="0" fontId="1" fillId="5" borderId="35" xfId="1" applyFill="1" applyBorder="1" applyAlignment="1">
      <alignment horizontal="center" vertical="center"/>
    </xf>
    <xf numFmtId="0" fontId="5" fillId="2" borderId="36" xfId="1" applyFont="1" applyFill="1" applyBorder="1"/>
    <xf numFmtId="0" fontId="1" fillId="10" borderId="37" xfId="1" applyFill="1" applyBorder="1"/>
    <xf numFmtId="3" fontId="1" fillId="10" borderId="37" xfId="1" applyNumberFormat="1" applyFill="1" applyBorder="1"/>
    <xf numFmtId="0" fontId="1" fillId="6" borderId="37" xfId="1" applyFill="1" applyBorder="1"/>
    <xf numFmtId="1" fontId="9" fillId="2" borderId="38" xfId="1" applyNumberFormat="1" applyFont="1" applyFill="1" applyBorder="1"/>
    <xf numFmtId="1" fontId="9" fillId="2" borderId="39" xfId="1" applyNumberFormat="1" applyFont="1" applyFill="1" applyBorder="1"/>
    <xf numFmtId="1" fontId="1" fillId="8" borderId="38" xfId="1" applyNumberFormat="1" applyFill="1" applyBorder="1"/>
    <xf numFmtId="1" fontId="1" fillId="8" borderId="39" xfId="1" applyNumberFormat="1" applyFill="1" applyBorder="1"/>
    <xf numFmtId="1" fontId="1" fillId="9" borderId="41" xfId="1" applyNumberFormat="1" applyFill="1" applyBorder="1"/>
    <xf numFmtId="1" fontId="1" fillId="9" borderId="40" xfId="1" applyNumberFormat="1" applyFill="1" applyBorder="1"/>
    <xf numFmtId="1" fontId="1" fillId="0" borderId="41" xfId="1" applyNumberFormat="1" applyBorder="1"/>
    <xf numFmtId="1" fontId="1" fillId="0" borderId="42" xfId="1" applyNumberFormat="1" applyBorder="1"/>
    <xf numFmtId="1" fontId="1" fillId="9" borderId="42" xfId="1" applyNumberFormat="1" applyFill="1" applyBorder="1"/>
    <xf numFmtId="1" fontId="5" fillId="2" borderId="42" xfId="1" applyNumberFormat="1" applyFont="1" applyFill="1" applyBorder="1"/>
    <xf numFmtId="0" fontId="5" fillId="2" borderId="42" xfId="1" applyFont="1" applyFill="1" applyBorder="1"/>
    <xf numFmtId="1" fontId="5" fillId="2" borderId="40" xfId="1" applyNumberFormat="1" applyFont="1" applyFill="1" applyBorder="1"/>
    <xf numFmtId="0" fontId="1" fillId="3" borderId="12" xfId="1" applyFill="1" applyBorder="1"/>
    <xf numFmtId="0" fontId="5" fillId="2" borderId="32" xfId="1" applyFont="1" applyFill="1" applyBorder="1"/>
    <xf numFmtId="1" fontId="1" fillId="8" borderId="43" xfId="1" applyNumberFormat="1" applyFill="1" applyBorder="1"/>
    <xf numFmtId="1" fontId="1" fillId="8" borderId="44" xfId="1" applyNumberFormat="1" applyFill="1" applyBorder="1"/>
    <xf numFmtId="1" fontId="1" fillId="2" borderId="43" xfId="1" applyNumberFormat="1" applyFill="1" applyBorder="1"/>
    <xf numFmtId="1" fontId="1" fillId="2" borderId="44" xfId="1" applyNumberFormat="1" applyFill="1" applyBorder="1"/>
    <xf numFmtId="1" fontId="1" fillId="9" borderId="46" xfId="1" applyNumberFormat="1" applyFill="1" applyBorder="1"/>
    <xf numFmtId="1" fontId="1" fillId="9" borderId="45" xfId="1" applyNumberFormat="1" applyFill="1" applyBorder="1"/>
    <xf numFmtId="1" fontId="1" fillId="0" borderId="46" xfId="1" applyNumberFormat="1" applyBorder="1"/>
    <xf numFmtId="0" fontId="5" fillId="2" borderId="47" xfId="1" applyFont="1" applyFill="1" applyBorder="1"/>
    <xf numFmtId="0" fontId="5" fillId="2" borderId="31" xfId="1" applyFont="1" applyFill="1" applyBorder="1"/>
    <xf numFmtId="0" fontId="5" fillId="2" borderId="48" xfId="1" applyFont="1" applyFill="1" applyBorder="1"/>
    <xf numFmtId="0" fontId="5" fillId="2" borderId="45" xfId="1" applyFont="1" applyFill="1" applyBorder="1"/>
    <xf numFmtId="0" fontId="1" fillId="3" borderId="43" xfId="1" applyFill="1" applyBorder="1"/>
    <xf numFmtId="0" fontId="1" fillId="3" borderId="48" xfId="1" applyFill="1" applyBorder="1"/>
    <xf numFmtId="0" fontId="1" fillId="12" borderId="0" xfId="1" applyFill="1"/>
    <xf numFmtId="0" fontId="5" fillId="2" borderId="17" xfId="1" applyFont="1" applyFill="1" applyBorder="1"/>
    <xf numFmtId="1" fontId="1" fillId="0" borderId="26" xfId="1" applyNumberFormat="1" applyBorder="1"/>
    <xf numFmtId="1" fontId="1" fillId="0" borderId="27" xfId="1" applyNumberFormat="1" applyBorder="1"/>
    <xf numFmtId="1" fontId="5" fillId="2" borderId="33" xfId="1" applyNumberFormat="1" applyFont="1" applyFill="1" applyBorder="1"/>
    <xf numFmtId="0" fontId="1" fillId="3" borderId="49" xfId="1" applyFill="1" applyBorder="1"/>
    <xf numFmtId="165" fontId="8" fillId="4" borderId="50" xfId="1" applyNumberFormat="1" applyFont="1" applyFill="1" applyBorder="1"/>
    <xf numFmtId="0" fontId="5" fillId="5" borderId="35" xfId="1" applyFont="1" applyFill="1" applyBorder="1" applyAlignment="1">
      <alignment horizontal="center" vertical="center"/>
    </xf>
    <xf numFmtId="1" fontId="0" fillId="0" borderId="38" xfId="1" applyNumberFormat="1" applyFont="1" applyBorder="1"/>
    <xf numFmtId="1" fontId="0" fillId="0" borderId="39" xfId="1" applyNumberFormat="1" applyFont="1" applyBorder="1"/>
    <xf numFmtId="1" fontId="6" fillId="0" borderId="42" xfId="1" applyNumberFormat="1" applyFont="1" applyBorder="1"/>
    <xf numFmtId="0" fontId="6" fillId="0" borderId="42" xfId="1" applyFont="1" applyBorder="1"/>
    <xf numFmtId="1" fontId="6" fillId="0" borderId="40" xfId="1" applyNumberFormat="1" applyFont="1" applyBorder="1"/>
    <xf numFmtId="0" fontId="1" fillId="14" borderId="38" xfId="1" applyFill="1" applyBorder="1"/>
    <xf numFmtId="0" fontId="1" fillId="14" borderId="42" xfId="1" applyFill="1" applyBorder="1"/>
    <xf numFmtId="0" fontId="2" fillId="15" borderId="19" xfId="1" applyFont="1" applyFill="1" applyBorder="1" applyAlignment="1">
      <alignment horizontal="center" vertical="center"/>
    </xf>
    <xf numFmtId="0" fontId="5" fillId="0" borderId="0" xfId="1" applyFont="1"/>
    <xf numFmtId="0" fontId="2" fillId="16" borderId="0" xfId="1" applyFont="1" applyFill="1"/>
    <xf numFmtId="0" fontId="2" fillId="17" borderId="0" xfId="1" applyFont="1" applyFill="1"/>
    <xf numFmtId="0" fontId="0" fillId="0" borderId="0" xfId="1" applyFont="1"/>
    <xf numFmtId="1" fontId="1" fillId="0" borderId="21" xfId="1" applyNumberFormat="1" applyBorder="1"/>
    <xf numFmtId="1" fontId="1" fillId="0" borderId="7" xfId="1" applyNumberFormat="1" applyBorder="1"/>
    <xf numFmtId="0" fontId="6" fillId="0" borderId="6" xfId="1" applyFont="1" applyBorder="1"/>
    <xf numFmtId="0" fontId="6" fillId="0" borderId="22" xfId="1" applyFont="1" applyBorder="1"/>
    <xf numFmtId="0" fontId="1" fillId="14" borderId="21" xfId="1" applyFill="1" applyBorder="1"/>
    <xf numFmtId="0" fontId="1" fillId="14" borderId="6" xfId="1" applyFill="1" applyBorder="1"/>
    <xf numFmtId="0" fontId="2" fillId="15" borderId="24" xfId="1" applyFont="1" applyFill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/>
    <xf numFmtId="0" fontId="6" fillId="0" borderId="28" xfId="1" applyFont="1" applyBorder="1"/>
    <xf numFmtId="0" fontId="1" fillId="14" borderId="26" xfId="1" applyFill="1" applyBorder="1"/>
    <xf numFmtId="0" fontId="1" fillId="14" borderId="33" xfId="1" applyFill="1" applyBorder="1"/>
    <xf numFmtId="0" fontId="2" fillId="15" borderId="35" xfId="1" applyFont="1" applyFill="1" applyBorder="1" applyAlignment="1">
      <alignment horizontal="center" vertical="center"/>
    </xf>
    <xf numFmtId="1" fontId="1" fillId="9" borderId="38" xfId="1" applyNumberFormat="1" applyFill="1" applyBorder="1"/>
    <xf numFmtId="1" fontId="1" fillId="9" borderId="39" xfId="1" applyNumberFormat="1" applyFill="1" applyBorder="1"/>
    <xf numFmtId="1" fontId="1" fillId="0" borderId="40" xfId="1" applyNumberFormat="1" applyBorder="1"/>
    <xf numFmtId="1" fontId="0" fillId="18" borderId="18" xfId="1" applyNumberFormat="1" applyFont="1" applyFill="1" applyBorder="1"/>
    <xf numFmtId="1" fontId="0" fillId="9" borderId="21" xfId="1" applyNumberFormat="1" applyFont="1" applyFill="1" applyBorder="1"/>
    <xf numFmtId="1" fontId="0" fillId="9" borderId="7" xfId="1" applyNumberFormat="1" applyFont="1" applyFill="1" applyBorder="1"/>
    <xf numFmtId="1" fontId="1" fillId="0" borderId="22" xfId="1" applyNumberFormat="1" applyBorder="1"/>
    <xf numFmtId="0" fontId="0" fillId="18" borderId="51" xfId="1" applyFont="1" applyFill="1" applyBorder="1"/>
    <xf numFmtId="1" fontId="0" fillId="9" borderId="26" xfId="1" applyNumberFormat="1" applyFont="1" applyFill="1" applyBorder="1"/>
    <xf numFmtId="1" fontId="0" fillId="9" borderId="27" xfId="1" applyNumberFormat="1" applyFont="1" applyFill="1" applyBorder="1"/>
    <xf numFmtId="1" fontId="1" fillId="0" borderId="29" xfId="1" applyNumberFormat="1" applyBorder="1"/>
    <xf numFmtId="1" fontId="1" fillId="0" borderId="28" xfId="1" applyNumberFormat="1" applyBorder="1"/>
    <xf numFmtId="1" fontId="6" fillId="0" borderId="32" xfId="1" applyNumberFormat="1" applyFont="1" applyBorder="1"/>
    <xf numFmtId="1" fontId="6" fillId="0" borderId="33" xfId="1" applyNumberFormat="1" applyFont="1" applyBorder="1"/>
    <xf numFmtId="0" fontId="0" fillId="18" borderId="34" xfId="1" applyFont="1" applyFill="1" applyBorder="1"/>
    <xf numFmtId="0" fontId="0" fillId="18" borderId="28" xfId="1" applyFont="1" applyFill="1" applyBorder="1"/>
    <xf numFmtId="0" fontId="10" fillId="0" borderId="0" xfId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0" fillId="0" borderId="0" xfId="1" applyFont="1" applyAlignment="1">
      <alignment horizontal="right"/>
    </xf>
    <xf numFmtId="0" fontId="10" fillId="13" borderId="52" xfId="1" applyFont="1" applyFill="1" applyBorder="1" applyAlignment="1">
      <alignment horizontal="center"/>
    </xf>
    <xf numFmtId="164" fontId="10" fillId="13" borderId="52" xfId="1" applyNumberFormat="1" applyFont="1" applyFill="1" applyBorder="1"/>
    <xf numFmtId="16" fontId="11" fillId="13" borderId="53" xfId="1" applyNumberFormat="1" applyFont="1" applyFill="1" applyBorder="1"/>
    <xf numFmtId="0" fontId="9" fillId="2" borderId="15" xfId="1" applyFont="1" applyFill="1" applyBorder="1"/>
    <xf numFmtId="0" fontId="9" fillId="2" borderId="14" xfId="1" applyFont="1" applyFill="1" applyBorder="1"/>
    <xf numFmtId="0" fontId="10" fillId="13" borderId="12" xfId="1" applyFont="1" applyFill="1" applyBorder="1"/>
    <xf numFmtId="0" fontId="10" fillId="13" borderId="14" xfId="1" applyFont="1" applyFill="1" applyBorder="1"/>
    <xf numFmtId="0" fontId="10" fillId="13" borderId="15" xfId="1" applyFont="1" applyFill="1" applyBorder="1"/>
    <xf numFmtId="0" fontId="10" fillId="13" borderId="13" xfId="1" applyFont="1" applyFill="1" applyBorder="1"/>
    <xf numFmtId="0" fontId="10" fillId="0" borderId="15" xfId="1" applyFont="1" applyBorder="1"/>
    <xf numFmtId="0" fontId="10" fillId="0" borderId="13" xfId="1" applyFont="1" applyBorder="1"/>
    <xf numFmtId="0" fontId="10" fillId="0" borderId="12" xfId="1" applyFont="1" applyBorder="1"/>
    <xf numFmtId="0" fontId="10" fillId="0" borderId="14" xfId="1" applyFont="1" applyBorder="1"/>
    <xf numFmtId="0" fontId="10" fillId="0" borderId="54" xfId="1" applyFont="1" applyBorder="1"/>
    <xf numFmtId="0" fontId="10" fillId="0" borderId="55" xfId="1" applyFont="1" applyBorder="1"/>
    <xf numFmtId="0" fontId="2" fillId="19" borderId="0" xfId="1" applyFont="1" applyFill="1"/>
    <xf numFmtId="0" fontId="14" fillId="0" borderId="0" xfId="1" applyFont="1"/>
    <xf numFmtId="0" fontId="10" fillId="13" borderId="56" xfId="1" applyFont="1" applyFill="1" applyBorder="1" applyAlignment="1">
      <alignment horizontal="center"/>
    </xf>
    <xf numFmtId="164" fontId="10" fillId="13" borderId="56" xfId="1" applyNumberFormat="1" applyFont="1" applyFill="1" applyBorder="1"/>
    <xf numFmtId="16" fontId="11" fillId="13" borderId="57" xfId="1" applyNumberFormat="1" applyFont="1" applyFill="1" applyBorder="1"/>
    <xf numFmtId="0" fontId="9" fillId="2" borderId="8" xfId="1" applyFont="1" applyFill="1" applyBorder="1"/>
    <xf numFmtId="0" fontId="9" fillId="2" borderId="22" xfId="1" applyFont="1" applyFill="1" applyBorder="1"/>
    <xf numFmtId="0" fontId="10" fillId="13" borderId="21" xfId="1" applyFont="1" applyFill="1" applyBorder="1"/>
    <xf numFmtId="0" fontId="10" fillId="13" borderId="22" xfId="1" applyFont="1" applyFill="1" applyBorder="1"/>
    <xf numFmtId="0" fontId="10" fillId="13" borderId="8" xfId="1" applyFont="1" applyFill="1" applyBorder="1"/>
    <xf numFmtId="0" fontId="10" fillId="13" borderId="7" xfId="1" applyFont="1" applyFill="1" applyBorder="1"/>
    <xf numFmtId="0" fontId="10" fillId="0" borderId="8" xfId="1" applyFont="1" applyBorder="1"/>
    <xf numFmtId="0" fontId="10" fillId="0" borderId="7" xfId="1" applyFont="1" applyBorder="1"/>
    <xf numFmtId="0" fontId="10" fillId="0" borderId="21" xfId="1" applyFont="1" applyBorder="1"/>
    <xf numFmtId="0" fontId="10" fillId="0" borderId="22" xfId="1" applyFont="1" applyBorder="1"/>
    <xf numFmtId="0" fontId="9" fillId="2" borderId="7" xfId="1" applyFont="1" applyFill="1" applyBorder="1"/>
    <xf numFmtId="0" fontId="10" fillId="13" borderId="58" xfId="1" applyFont="1" applyFill="1" applyBorder="1" applyAlignment="1">
      <alignment horizontal="center"/>
    </xf>
    <xf numFmtId="164" fontId="10" fillId="13" borderId="58" xfId="1" applyNumberFormat="1" applyFont="1" applyFill="1" applyBorder="1"/>
    <xf numFmtId="16" fontId="11" fillId="13" borderId="59" xfId="1" applyNumberFormat="1" applyFont="1" applyFill="1" applyBorder="1"/>
    <xf numFmtId="0" fontId="9" fillId="2" borderId="27" xfId="1" applyFont="1" applyFill="1" applyBorder="1"/>
    <xf numFmtId="0" fontId="10" fillId="13" borderId="26" xfId="1" applyFont="1" applyFill="1" applyBorder="1"/>
    <xf numFmtId="0" fontId="10" fillId="13" borderId="28" xfId="1" applyFont="1" applyFill="1" applyBorder="1"/>
    <xf numFmtId="0" fontId="10" fillId="13" borderId="29" xfId="1" applyFont="1" applyFill="1" applyBorder="1"/>
    <xf numFmtId="0" fontId="10" fillId="13" borderId="27" xfId="1" applyFont="1" applyFill="1" applyBorder="1"/>
    <xf numFmtId="0" fontId="10" fillId="0" borderId="29" xfId="1" applyFont="1" applyBorder="1"/>
    <xf numFmtId="0" fontId="10" fillId="0" borderId="27" xfId="1" applyFont="1" applyBorder="1"/>
    <xf numFmtId="0" fontId="10" fillId="0" borderId="26" xfId="1" applyFont="1" applyBorder="1"/>
    <xf numFmtId="0" fontId="10" fillId="0" borderId="28" xfId="1" applyFont="1" applyBorder="1"/>
    <xf numFmtId="0" fontId="4" fillId="0" borderId="0" xfId="1" applyFont="1"/>
    <xf numFmtId="0" fontId="2" fillId="0" borderId="0" xfId="1" applyFont="1" applyAlignment="1">
      <alignment horizontal="center"/>
    </xf>
    <xf numFmtId="0" fontId="0" fillId="0" borderId="6" xfId="1" applyFont="1" applyBorder="1"/>
    <xf numFmtId="0" fontId="11" fillId="13" borderId="52" xfId="1" applyFont="1" applyFill="1" applyBorder="1"/>
    <xf numFmtId="0" fontId="9" fillId="2" borderId="12" xfId="1" applyFont="1" applyFill="1" applyBorder="1"/>
    <xf numFmtId="16" fontId="11" fillId="13" borderId="56" xfId="1" applyNumberFormat="1" applyFont="1" applyFill="1" applyBorder="1"/>
    <xf numFmtId="0" fontId="9" fillId="2" borderId="21" xfId="1" applyFont="1" applyFill="1" applyBorder="1"/>
    <xf numFmtId="0" fontId="11" fillId="13" borderId="56" xfId="1" applyFont="1" applyFill="1" applyBorder="1"/>
    <xf numFmtId="0" fontId="11" fillId="13" borderId="58" xfId="1" applyFont="1" applyFill="1" applyBorder="1"/>
    <xf numFmtId="0" fontId="9" fillId="2" borderId="26" xfId="1" applyFont="1" applyFill="1" applyBorder="1"/>
    <xf numFmtId="0" fontId="9" fillId="2" borderId="28" xfId="1" applyFont="1" applyFill="1" applyBorder="1"/>
    <xf numFmtId="16" fontId="11" fillId="13" borderId="52" xfId="1" applyNumberFormat="1" applyFont="1" applyFill="1" applyBorder="1"/>
    <xf numFmtId="14" fontId="11" fillId="13" borderId="56" xfId="1" applyNumberFormat="1" applyFont="1" applyFill="1" applyBorder="1"/>
    <xf numFmtId="0" fontId="6" fillId="0" borderId="0" xfId="1" applyFont="1"/>
    <xf numFmtId="1" fontId="1" fillId="20" borderId="15" xfId="1" applyNumberFormat="1" applyFill="1" applyBorder="1"/>
    <xf numFmtId="1" fontId="1" fillId="20" borderId="14" xfId="1" applyNumberFormat="1" applyFill="1" applyBorder="1"/>
    <xf numFmtId="1" fontId="1" fillId="20" borderId="8" xfId="1" applyNumberFormat="1" applyFill="1" applyBorder="1"/>
    <xf numFmtId="1" fontId="1" fillId="20" borderId="22" xfId="1" applyNumberFormat="1" applyFill="1" applyBorder="1"/>
    <xf numFmtId="1" fontId="1" fillId="20" borderId="29" xfId="1" applyNumberFormat="1" applyFill="1" applyBorder="1"/>
    <xf numFmtId="1" fontId="1" fillId="20" borderId="28" xfId="1" applyNumberFormat="1" applyFill="1" applyBorder="1"/>
    <xf numFmtId="1" fontId="1" fillId="20" borderId="41" xfId="1" applyNumberFormat="1" applyFill="1" applyBorder="1"/>
    <xf numFmtId="1" fontId="1" fillId="20" borderId="40" xfId="1" applyNumberFormat="1" applyFill="1" applyBorder="1"/>
    <xf numFmtId="1" fontId="1" fillId="20" borderId="46" xfId="1" applyNumberFormat="1" applyFill="1" applyBorder="1"/>
    <xf numFmtId="1" fontId="1" fillId="20" borderId="45" xfId="1" applyNumberFormat="1" applyFill="1" applyBorder="1"/>
    <xf numFmtId="1" fontId="0" fillId="18" borderId="60" xfId="1" applyNumberFormat="1" applyFont="1" applyFill="1" applyBorder="1"/>
    <xf numFmtId="1" fontId="9" fillId="21" borderId="12" xfId="1" applyNumberFormat="1" applyFont="1" applyFill="1" applyBorder="1"/>
    <xf numFmtId="1" fontId="1" fillId="21" borderId="14" xfId="1" applyNumberFormat="1" applyFill="1" applyBorder="1"/>
    <xf numFmtId="1" fontId="9" fillId="21" borderId="21" xfId="1" applyNumberFormat="1" applyFont="1" applyFill="1" applyBorder="1"/>
    <xf numFmtId="1" fontId="1" fillId="21" borderId="22" xfId="1" applyNumberFormat="1" applyFill="1" applyBorder="1"/>
    <xf numFmtId="1" fontId="9" fillId="21" borderId="26" xfId="1" applyNumberFormat="1" applyFont="1" applyFill="1" applyBorder="1"/>
    <xf numFmtId="1" fontId="1" fillId="21" borderId="28" xfId="1" applyNumberFormat="1" applyFill="1" applyBorder="1"/>
    <xf numFmtId="1" fontId="1" fillId="21" borderId="38" xfId="1" applyNumberFormat="1" applyFill="1" applyBorder="1"/>
    <xf numFmtId="1" fontId="1" fillId="21" borderId="40" xfId="1" applyNumberFormat="1" applyFill="1" applyBorder="1"/>
    <xf numFmtId="1" fontId="1" fillId="21" borderId="43" xfId="1" applyNumberFormat="1" applyFill="1" applyBorder="1"/>
    <xf numFmtId="1" fontId="1" fillId="21" borderId="45" xfId="1" applyNumberFormat="1" applyFill="1" applyBorder="1"/>
    <xf numFmtId="1" fontId="1" fillId="20" borderId="12" xfId="1" applyNumberFormat="1" applyFill="1" applyBorder="1"/>
    <xf numFmtId="1" fontId="1" fillId="20" borderId="13" xfId="1" applyNumberFormat="1" applyFill="1" applyBorder="1"/>
    <xf numFmtId="1" fontId="1" fillId="20" borderId="21" xfId="1" applyNumberFormat="1" applyFill="1" applyBorder="1"/>
    <xf numFmtId="1" fontId="1" fillId="20" borderId="7" xfId="1" applyNumberFormat="1" applyFill="1" applyBorder="1"/>
    <xf numFmtId="1" fontId="1" fillId="20" borderId="26" xfId="1" applyNumberFormat="1" applyFill="1" applyBorder="1"/>
    <xf numFmtId="1" fontId="1" fillId="20" borderId="27" xfId="1" applyNumberFormat="1" applyFill="1" applyBorder="1"/>
    <xf numFmtId="1" fontId="9" fillId="20" borderId="38" xfId="1" applyNumberFormat="1" applyFont="1" applyFill="1" applyBorder="1"/>
    <xf numFmtId="1" fontId="9" fillId="20" borderId="39" xfId="1" applyNumberFormat="1" applyFont="1" applyFill="1" applyBorder="1"/>
    <xf numFmtId="1" fontId="1" fillId="20" borderId="43" xfId="1" applyNumberFormat="1" applyFill="1" applyBorder="1"/>
    <xf numFmtId="1" fontId="1" fillId="20" borderId="44" xfId="1" applyNumberFormat="1" applyFill="1" applyBorder="1"/>
    <xf numFmtId="1" fontId="1" fillId="0" borderId="43" xfId="1" applyNumberFormat="1" applyBorder="1"/>
    <xf numFmtId="1" fontId="1" fillId="0" borderId="44" xfId="1" applyNumberFormat="1" applyBorder="1"/>
    <xf numFmtId="1" fontId="9" fillId="21" borderId="13" xfId="1" applyNumberFormat="1" applyFont="1" applyFill="1" applyBorder="1"/>
    <xf numFmtId="1" fontId="9" fillId="21" borderId="7" xfId="1" applyNumberFormat="1" applyFont="1" applyFill="1" applyBorder="1"/>
    <xf numFmtId="1" fontId="1" fillId="21" borderId="44" xfId="1" applyNumberFormat="1" applyFill="1" applyBorder="1"/>
    <xf numFmtId="1" fontId="9" fillId="23" borderId="12" xfId="1" applyNumberFormat="1" applyFont="1" applyFill="1" applyBorder="1"/>
    <xf numFmtId="1" fontId="9" fillId="23" borderId="13" xfId="1" applyNumberFormat="1" applyFont="1" applyFill="1" applyBorder="1"/>
    <xf numFmtId="1" fontId="1" fillId="0" borderId="12" xfId="1" applyNumberFormat="1" applyBorder="1"/>
    <xf numFmtId="1" fontId="1" fillId="0" borderId="13" xfId="1" applyNumberFormat="1" applyBorder="1"/>
    <xf numFmtId="1" fontId="0" fillId="9" borderId="12" xfId="1" applyNumberFormat="1" applyFont="1" applyFill="1" applyBorder="1"/>
    <xf numFmtId="1" fontId="0" fillId="9" borderId="13" xfId="1" applyNumberFormat="1" applyFont="1" applyFill="1" applyBorder="1"/>
    <xf numFmtId="1" fontId="1" fillId="24" borderId="15" xfId="1" applyNumberFormat="1" applyFill="1" applyBorder="1"/>
    <xf numFmtId="1" fontId="1" fillId="24" borderId="14" xfId="1" applyNumberFormat="1" applyFill="1" applyBorder="1"/>
    <xf numFmtId="1" fontId="9" fillId="23" borderId="21" xfId="1" applyNumberFormat="1" applyFont="1" applyFill="1" applyBorder="1"/>
    <xf numFmtId="1" fontId="9" fillId="23" borderId="7" xfId="1" applyNumberFormat="1" applyFont="1" applyFill="1" applyBorder="1"/>
    <xf numFmtId="1" fontId="1" fillId="24" borderId="8" xfId="1" applyNumberFormat="1" applyFill="1" applyBorder="1"/>
    <xf numFmtId="1" fontId="1" fillId="24" borderId="22" xfId="1" applyNumberFormat="1" applyFill="1" applyBorder="1"/>
    <xf numFmtId="1" fontId="9" fillId="23" borderId="26" xfId="1" applyNumberFormat="1" applyFont="1" applyFill="1" applyBorder="1"/>
    <xf numFmtId="1" fontId="9" fillId="23" borderId="27" xfId="1" applyNumberFormat="1" applyFont="1" applyFill="1" applyBorder="1"/>
    <xf numFmtId="1" fontId="1" fillId="24" borderId="29" xfId="1" applyNumberFormat="1" applyFill="1" applyBorder="1"/>
    <xf numFmtId="1" fontId="1" fillId="24" borderId="28" xfId="1" applyNumberFormat="1" applyFill="1" applyBorder="1"/>
    <xf numFmtId="0" fontId="9" fillId="22" borderId="21" xfId="1" applyFont="1" applyFill="1" applyBorder="1"/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  <xf numFmtId="0" fontId="13" fillId="13" borderId="57" xfId="1" applyFont="1" applyFill="1" applyBorder="1"/>
    <xf numFmtId="0" fontId="11" fillId="0" borderId="21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38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0" fillId="0" borderId="0" xfId="1" applyFont="1" applyAlignment="1">
      <alignment horizontal="center" vertical="center" readingOrder="1"/>
    </xf>
    <xf numFmtId="0" fontId="1" fillId="13" borderId="3" xfId="1" applyFill="1" applyBorder="1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9" xfId="1" applyFont="1" applyFill="1" applyBorder="1" applyAlignment="1">
      <alignment horizont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0" fillId="25" borderId="25" xfId="0" applyFill="1" applyBorder="1" applyAlignment="1">
      <alignment vertical="center"/>
    </xf>
    <xf numFmtId="0" fontId="0" fillId="25" borderId="62" xfId="0" applyFill="1" applyBorder="1"/>
    <xf numFmtId="0" fontId="16" fillId="2" borderId="0" xfId="0" applyFont="1" applyFill="1"/>
    <xf numFmtId="0" fontId="16" fillId="2" borderId="62" xfId="0" applyFont="1" applyFill="1" applyBorder="1"/>
    <xf numFmtId="0" fontId="17" fillId="2" borderId="62" xfId="0" applyFont="1" applyFill="1" applyBorder="1"/>
    <xf numFmtId="0" fontId="17" fillId="2" borderId="0" xfId="0" applyFont="1" applyFill="1"/>
    <xf numFmtId="1" fontId="9" fillId="21" borderId="27" xfId="1" applyNumberFormat="1" applyFont="1" applyFill="1" applyBorder="1"/>
    <xf numFmtId="1" fontId="1" fillId="21" borderId="39" xfId="1" applyNumberFormat="1" applyFill="1" applyBorder="1"/>
    <xf numFmtId="0" fontId="1" fillId="0" borderId="0" xfId="1" applyAlignment="1">
      <alignment horizontal="center" textRotation="90"/>
    </xf>
    <xf numFmtId="0" fontId="1" fillId="0" borderId="2" xfId="1" applyBorder="1" applyAlignment="1">
      <alignment horizontal="center" textRotation="90"/>
    </xf>
    <xf numFmtId="0" fontId="1" fillId="0" borderId="3" xfId="1" applyBorder="1" applyAlignment="1">
      <alignment horizontal="center" textRotation="90"/>
    </xf>
    <xf numFmtId="0" fontId="1" fillId="0" borderId="4" xfId="1" applyBorder="1" applyAlignment="1">
      <alignment horizontal="center" textRotation="90"/>
    </xf>
    <xf numFmtId="0" fontId="7" fillId="2" borderId="10" xfId="1" applyFont="1" applyFill="1" applyBorder="1" applyAlignment="1">
      <alignment horizontal="center"/>
    </xf>
    <xf numFmtId="0" fontId="7" fillId="3" borderId="2" xfId="1" applyFont="1" applyFill="1" applyBorder="1" applyAlignment="1">
      <alignment horizontal="center"/>
    </xf>
    <xf numFmtId="0" fontId="7" fillId="2" borderId="9" xfId="1" applyFont="1" applyFill="1" applyBorder="1" applyAlignment="1">
      <alignment horizontal="center"/>
    </xf>
    <xf numFmtId="0" fontId="11" fillId="0" borderId="0" xfId="1" applyFont="1" applyAlignment="1">
      <alignment horizontal="center"/>
    </xf>
    <xf numFmtId="0" fontId="1" fillId="13" borderId="3" xfId="1" applyFill="1" applyBorder="1" applyAlignment="1">
      <alignment vertical="center"/>
    </xf>
    <xf numFmtId="0" fontId="10" fillId="0" borderId="0" xfId="1" applyFont="1" applyAlignment="1">
      <alignment horizontal="center"/>
    </xf>
    <xf numFmtId="0" fontId="0" fillId="7" borderId="11" xfId="0" applyFill="1" applyBorder="1" applyAlignment="1">
      <alignment vertical="center"/>
    </xf>
    <xf numFmtId="0" fontId="0" fillId="7" borderId="20" xfId="0" applyFill="1" applyBorder="1" applyAlignment="1">
      <alignment vertical="center"/>
    </xf>
    <xf numFmtId="0" fontId="0" fillId="7" borderId="25" xfId="0" applyFill="1" applyBorder="1" applyAlignment="1">
      <alignment vertical="center"/>
    </xf>
    <xf numFmtId="0" fontId="0" fillId="7" borderId="63" xfId="0" applyFill="1" applyBorder="1" applyAlignment="1">
      <alignment vertical="center"/>
    </xf>
    <xf numFmtId="0" fontId="0" fillId="7" borderId="64" xfId="0" applyFill="1" applyBorder="1" applyAlignment="1">
      <alignment vertical="center"/>
    </xf>
    <xf numFmtId="0" fontId="0" fillId="7" borderId="65" xfId="0" applyFill="1" applyBorder="1" applyAlignment="1">
      <alignment vertical="center"/>
    </xf>
    <xf numFmtId="0" fontId="1" fillId="0" borderId="5" xfId="1" applyBorder="1" applyAlignment="1">
      <alignment horizontal="center" textRotation="90"/>
    </xf>
    <xf numFmtId="0" fontId="0" fillId="0" borderId="7" xfId="1" applyFont="1" applyBorder="1" applyAlignment="1">
      <alignment horizontal="center" readingOrder="1"/>
    </xf>
    <xf numFmtId="0" fontId="1" fillId="0" borderId="8" xfId="1" applyBorder="1" applyAlignment="1">
      <alignment horizontal="center" readingOrder="1"/>
    </xf>
    <xf numFmtId="0" fontId="0" fillId="0" borderId="0" xfId="1" applyFont="1" applyAlignment="1">
      <alignment horizontal="center" vertical="center" readingOrder="1"/>
    </xf>
    <xf numFmtId="0" fontId="13" fillId="13" borderId="52" xfId="1" applyFont="1" applyFill="1" applyBorder="1"/>
    <xf numFmtId="0" fontId="13" fillId="13" borderId="16" xfId="1" applyFont="1" applyFill="1" applyBorder="1"/>
    <xf numFmtId="0" fontId="13" fillId="13" borderId="18" xfId="1" applyFont="1" applyFill="1" applyBorder="1"/>
    <xf numFmtId="0" fontId="11" fillId="0" borderId="52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3" xfId="1" applyFont="1" applyBorder="1" applyAlignment="1">
      <alignment horizontal="center"/>
    </xf>
    <xf numFmtId="0" fontId="11" fillId="0" borderId="18" xfId="1" applyFont="1" applyBorder="1" applyAlignment="1">
      <alignment horizontal="center"/>
    </xf>
    <xf numFmtId="0" fontId="13" fillId="13" borderId="56" xfId="1" applyFont="1" applyFill="1" applyBorder="1"/>
    <xf numFmtId="0" fontId="13" fillId="13" borderId="23" xfId="1" applyFont="1" applyFill="1" applyBorder="1"/>
    <xf numFmtId="0" fontId="13" fillId="13" borderId="51" xfId="1" applyFont="1" applyFill="1" applyBorder="1"/>
    <xf numFmtId="0" fontId="11" fillId="0" borderId="56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11" fillId="0" borderId="7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3" fillId="13" borderId="58" xfId="1" applyFont="1" applyFill="1" applyBorder="1"/>
    <xf numFmtId="0" fontId="13" fillId="13" borderId="30" xfId="1" applyFont="1" applyFill="1" applyBorder="1"/>
    <xf numFmtId="0" fontId="13" fillId="13" borderId="61" xfId="1" applyFont="1" applyFill="1" applyBorder="1"/>
    <xf numFmtId="0" fontId="11" fillId="0" borderId="58" xfId="1" applyFont="1" applyBorder="1" applyAlignment="1">
      <alignment horizontal="center"/>
    </xf>
    <xf numFmtId="0" fontId="11" fillId="0" borderId="29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61" xfId="1" applyFont="1" applyBorder="1" applyAlignment="1">
      <alignment horizontal="center"/>
    </xf>
    <xf numFmtId="0" fontId="13" fillId="13" borderId="53" xfId="1" applyFont="1" applyFill="1" applyBorder="1"/>
    <xf numFmtId="0" fontId="11" fillId="0" borderId="12" xfId="1" applyFont="1" applyBorder="1" applyAlignment="1">
      <alignment horizontal="center"/>
    </xf>
    <xf numFmtId="0" fontId="11" fillId="0" borderId="14" xfId="1" applyFont="1" applyBorder="1" applyAlignment="1">
      <alignment horizontal="center"/>
    </xf>
    <xf numFmtId="0" fontId="13" fillId="13" borderId="57" xfId="1" applyFont="1" applyFill="1" applyBorder="1"/>
    <xf numFmtId="0" fontId="11" fillId="0" borderId="38" xfId="1" applyFont="1" applyBorder="1" applyAlignment="1">
      <alignment horizontal="center"/>
    </xf>
    <xf numFmtId="0" fontId="11" fillId="0" borderId="22" xfId="1" applyFont="1" applyBorder="1" applyAlignment="1">
      <alignment horizontal="center"/>
    </xf>
    <xf numFmtId="0" fontId="11" fillId="0" borderId="21" xfId="1" applyFont="1" applyBorder="1" applyAlignment="1">
      <alignment horizontal="center"/>
    </xf>
    <xf numFmtId="0" fontId="13" fillId="13" borderId="59" xfId="1" applyFont="1" applyFill="1" applyBorder="1"/>
    <xf numFmtId="0" fontId="11" fillId="0" borderId="26" xfId="1" applyFont="1" applyBorder="1" applyAlignment="1">
      <alignment horizontal="center"/>
    </xf>
    <xf numFmtId="0" fontId="11" fillId="0" borderId="28" xfId="1" applyFont="1" applyBorder="1" applyAlignment="1">
      <alignment horizontal="center"/>
    </xf>
  </cellXfs>
  <cellStyles count="3">
    <cellStyle name="Excel Built-in Normal" xfId="1" xr:uid="{00000000-0005-0000-0000-000000000000}"/>
    <cellStyle name="Normal 2" xfId="2" xr:uid="{00000000-0005-0000-0000-000001000000}"/>
    <cellStyle name="Standard" xfId="0" builtinId="0"/>
  </cellStyles>
  <dxfs count="0"/>
  <tableStyles count="0" defaultTableStyle="TableStyleMedium9" defaultPivotStyle="PivotStyleLight16"/>
  <colors>
    <mruColors>
      <color rgb="FFC0C0C0"/>
      <color rgb="FFFFC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59"/>
  <sheetViews>
    <sheetView topLeftCell="D2" zoomScale="140" zoomScaleNormal="140" workbookViewId="0">
      <selection activeCell="V2" sqref="V2:W2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140625" style="8" bestFit="1" customWidth="1"/>
    <col min="6" max="6" width="4.28515625" style="8" customWidth="1"/>
    <col min="7" max="7" width="4" style="8" bestFit="1" customWidth="1"/>
    <col min="8" max="9" width="4.28515625" style="8" bestFit="1" customWidth="1"/>
    <col min="10" max="11" width="4" style="8" bestFit="1" customWidth="1"/>
    <col min="12" max="13" width="4.28515625" style="8" bestFit="1" customWidth="1"/>
    <col min="14" max="14" width="4" style="8" bestFit="1" customWidth="1"/>
    <col min="15" max="17" width="4.28515625" style="8" bestFit="1" customWidth="1"/>
    <col min="18" max="18" width="4" style="8" bestFit="1" customWidth="1"/>
    <col min="19" max="27" width="3.140625" style="8" bestFit="1" customWidth="1"/>
    <col min="28" max="32" width="3.7109375" style="8" bestFit="1" customWidth="1"/>
    <col min="33" max="36" width="3.140625" style="8" bestFit="1" customWidth="1"/>
    <col min="37" max="37" width="3.7109375" style="8" bestFit="1" customWidth="1"/>
    <col min="38" max="43" width="4.28515625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1"/>
      <c r="AC1" s="1"/>
      <c r="AD1" s="1"/>
      <c r="AE1" s="1"/>
      <c r="AF1" s="1"/>
      <c r="AG1" s="1"/>
      <c r="AH1" s="1"/>
      <c r="AI1" s="1"/>
      <c r="AJ1" s="1"/>
      <c r="AK1" s="1"/>
      <c r="AL1" s="311"/>
      <c r="AM1" s="311"/>
      <c r="AN1" s="311"/>
      <c r="AO1" s="311"/>
      <c r="AP1" s="311"/>
      <c r="AQ1" s="31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60</v>
      </c>
      <c r="F2" s="312" t="str">
        <f>E3</f>
        <v>SV Miesenbach</v>
      </c>
      <c r="G2" s="312"/>
      <c r="H2" s="312" t="str">
        <f>E6</f>
        <v>TSV Hütschenhausen</v>
      </c>
      <c r="I2" s="312"/>
      <c r="J2" s="312" t="str">
        <f>E9</f>
        <v>VBC Kaiserslautern</v>
      </c>
      <c r="K2" s="312"/>
      <c r="L2" s="312" t="str">
        <f>E12</f>
        <v>Rodenbach/Weilerbach</v>
      </c>
      <c r="M2" s="312"/>
      <c r="N2" s="312" t="str">
        <f>E15</f>
        <v>TV Otterberg</v>
      </c>
      <c r="O2" s="312"/>
      <c r="P2" s="312">
        <f>E18</f>
        <v>0</v>
      </c>
      <c r="Q2" s="312"/>
      <c r="R2" s="313">
        <f>E21</f>
        <v>0</v>
      </c>
      <c r="S2" s="313"/>
      <c r="T2" s="314"/>
      <c r="U2" s="314"/>
      <c r="V2" s="314">
        <f>E27</f>
        <v>0</v>
      </c>
      <c r="W2" s="314"/>
      <c r="X2" s="314">
        <f>E30</f>
        <v>0</v>
      </c>
      <c r="Y2" s="314"/>
      <c r="Z2" s="327">
        <f>E33</f>
        <v>0</v>
      </c>
      <c r="AA2" s="327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8" t="s">
        <v>6</v>
      </c>
      <c r="AH2" s="329"/>
      <c r="AI2" s="328" t="s">
        <v>7</v>
      </c>
      <c r="AJ2" s="329"/>
      <c r="AK2" s="10" t="s">
        <v>8</v>
      </c>
      <c r="AL2" s="317" t="s">
        <v>89</v>
      </c>
      <c r="AM2" s="317"/>
      <c r="AN2" s="315" t="s">
        <v>10</v>
      </c>
      <c r="AO2" s="315"/>
      <c r="AP2" s="316" t="s">
        <v>11</v>
      </c>
      <c r="AQ2" s="316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21" t="s">
        <v>61</v>
      </c>
      <c r="F3" s="22" t="s">
        <v>22</v>
      </c>
      <c r="G3" s="23" t="s">
        <v>22</v>
      </c>
      <c r="H3" s="24">
        <f>P39</f>
        <v>112</v>
      </c>
      <c r="I3" s="25">
        <f>Q39</f>
        <v>111</v>
      </c>
      <c r="J3" s="26">
        <f>P40</f>
        <v>98</v>
      </c>
      <c r="K3" s="27">
        <f>Q40</f>
        <v>91</v>
      </c>
      <c r="L3" s="24">
        <f>P41</f>
        <v>104</v>
      </c>
      <c r="M3" s="28">
        <f>Q41</f>
        <v>98</v>
      </c>
      <c r="N3" s="22">
        <f>P42</f>
        <v>98</v>
      </c>
      <c r="O3" s="23">
        <f>Q42</f>
        <v>87</v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412</v>
      </c>
      <c r="AM3" s="36">
        <f t="shared" si="0"/>
        <v>387</v>
      </c>
      <c r="AN3" s="36">
        <f>SUM(G6,G9,G12,G15,G18,G21,G24,G27,G30,G33)</f>
        <v>311</v>
      </c>
      <c r="AO3" s="37">
        <f>SUM(F6,F9,F12,F15,F18,F21,F24,F27,F30,F33)</f>
        <v>292</v>
      </c>
      <c r="AP3" s="38">
        <f>AL3+AN3</f>
        <v>723</v>
      </c>
      <c r="AQ3" s="39">
        <f>AM3+AO3</f>
        <v>679</v>
      </c>
      <c r="AR3" s="40">
        <f>IF(AQ3=0,"",AP3/AQ3)</f>
        <v>1.0648011782032401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1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3</v>
      </c>
      <c r="BI3" s="16"/>
      <c r="BJ3" s="16">
        <f>IF(AQ3&lt;&gt;0,ROUND(AP3/AQ3,1)*10,AP3*10)</f>
        <v>11</v>
      </c>
      <c r="BK3" s="16">
        <f>IF(AQ3&lt;&gt;0,AP3/AQ3,0)</f>
        <v>1.0648011782032401</v>
      </c>
      <c r="BL3" s="17" t="s">
        <v>24</v>
      </c>
    </row>
    <row r="4" spans="1:64" ht="15.75" x14ac:dyDescent="0.25">
      <c r="A4" s="18"/>
      <c r="C4" s="20"/>
      <c r="D4" s="21"/>
      <c r="E4" s="322"/>
      <c r="F4" s="45" t="s">
        <v>22</v>
      </c>
      <c r="G4" s="46" t="s">
        <v>22</v>
      </c>
      <c r="H4" s="47">
        <f>R39</f>
        <v>3</v>
      </c>
      <c r="I4" s="48">
        <f>S39</f>
        <v>2</v>
      </c>
      <c r="J4" s="49">
        <f>R40</f>
        <v>3</v>
      </c>
      <c r="K4" s="50">
        <f>S40</f>
        <v>1</v>
      </c>
      <c r="L4" s="47">
        <f>R41</f>
        <v>2</v>
      </c>
      <c r="M4" s="51">
        <f>S41</f>
        <v>3</v>
      </c>
      <c r="N4" s="45">
        <f>R42</f>
        <v>3</v>
      </c>
      <c r="O4" s="46">
        <f>S42</f>
        <v>1</v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8</v>
      </c>
      <c r="AC4" s="34">
        <f>BA49+BE49</f>
        <v>4</v>
      </c>
      <c r="AD4" s="34">
        <f>BB49+BF49</f>
        <v>1</v>
      </c>
      <c r="AE4" s="34">
        <f>BC49+BG49</f>
        <v>2</v>
      </c>
      <c r="AF4" s="34">
        <f>BD49+BH49</f>
        <v>1</v>
      </c>
      <c r="AG4" s="34">
        <f>AP4</f>
        <v>19</v>
      </c>
      <c r="AH4" s="34">
        <f>AQ4</f>
        <v>14</v>
      </c>
      <c r="AI4" s="56">
        <f>AP5</f>
        <v>16</v>
      </c>
      <c r="AJ4" s="56">
        <f>AQ5</f>
        <v>8</v>
      </c>
      <c r="AK4" s="34">
        <f>BD4</f>
        <v>2</v>
      </c>
      <c r="AL4" s="35">
        <f t="shared" si="0"/>
        <v>11</v>
      </c>
      <c r="AM4" s="35">
        <f t="shared" si="0"/>
        <v>7</v>
      </c>
      <c r="AN4" s="57">
        <f>SUM(G7,G10,G13,G16,G19,G22,G25,G28,G31,G34)</f>
        <v>8</v>
      </c>
      <c r="AO4" s="58">
        <f>SUM(F7,F10,F13,F16,F19,F22,F25,F28,F31,F34)</f>
        <v>7</v>
      </c>
      <c r="AP4" s="59">
        <f t="shared" ref="AP4:AQ35" si="1">AL4+AN4</f>
        <v>19</v>
      </c>
      <c r="AQ4" s="60">
        <f t="shared" si="1"/>
        <v>14</v>
      </c>
      <c r="AR4" s="40">
        <f>IF(AQ4=0,"",AP4/AQ4)</f>
        <v>1.3571428571428572</v>
      </c>
      <c r="AS4" s="61"/>
      <c r="AT4" s="42"/>
      <c r="AU4" s="43"/>
      <c r="AV4" s="43"/>
      <c r="AW4" s="62">
        <f>AP5*10000000-AQ5*100000+BJ4+BJ3</f>
        <v>159214011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5</v>
      </c>
      <c r="BJ4" s="16">
        <f>IF(AQ4&lt;&gt;0,ROUND(AP4/AQ4,1)*10000, AP4*10000)</f>
        <v>14000</v>
      </c>
      <c r="BK4" s="16">
        <f>IF(AQ4&lt;&gt;0,AP4/AQ4,0)</f>
        <v>1.3571428571428572</v>
      </c>
      <c r="BL4" s="17" t="s">
        <v>6</v>
      </c>
    </row>
    <row r="5" spans="1:64" ht="16.5" thickBot="1" x14ac:dyDescent="0.3">
      <c r="A5" s="18"/>
      <c r="C5" s="20"/>
      <c r="D5" s="21"/>
      <c r="E5" s="323"/>
      <c r="F5" s="63" t="s">
        <v>22</v>
      </c>
      <c r="G5" s="64" t="s">
        <v>22</v>
      </c>
      <c r="H5" s="65">
        <f>T39</f>
        <v>2</v>
      </c>
      <c r="I5" s="66">
        <f>U39</f>
        <v>1</v>
      </c>
      <c r="J5" s="67">
        <f>T40</f>
        <v>3</v>
      </c>
      <c r="K5" s="68">
        <f>U40</f>
        <v>0</v>
      </c>
      <c r="L5" s="65">
        <f>T41</f>
        <v>1</v>
      </c>
      <c r="M5" s="69">
        <f>U41</f>
        <v>2</v>
      </c>
      <c r="N5" s="63">
        <f>T42</f>
        <v>3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9</v>
      </c>
      <c r="AM5" s="76">
        <f t="shared" si="0"/>
        <v>3</v>
      </c>
      <c r="AN5" s="77">
        <f>SUM(G8,G11,G14,G17,G20,G23,G26,G29,G32,G35)</f>
        <v>7</v>
      </c>
      <c r="AO5" s="78">
        <f>SUM(F8,F11,F14,F17,F20,F23,F26,F29,F32,F35)</f>
        <v>5</v>
      </c>
      <c r="AP5" s="79">
        <f t="shared" si="1"/>
        <v>16</v>
      </c>
      <c r="AQ5" s="80">
        <f t="shared" si="1"/>
        <v>8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1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2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21" t="s">
        <v>62</v>
      </c>
      <c r="F6" s="22">
        <f>P50</f>
        <v>108</v>
      </c>
      <c r="G6" s="23">
        <f>Q50</f>
        <v>93</v>
      </c>
      <c r="H6" s="87" t="s">
        <v>22</v>
      </c>
      <c r="I6" s="88" t="s">
        <v>22</v>
      </c>
      <c r="J6" s="22" t="str">
        <f>P51</f>
        <v/>
      </c>
      <c r="K6" s="23" t="str">
        <f>Q51</f>
        <v/>
      </c>
      <c r="L6" s="87">
        <f>P52</f>
        <v>99</v>
      </c>
      <c r="M6" s="88">
        <f>Q52</f>
        <v>96</v>
      </c>
      <c r="N6" s="89">
        <f>P53</f>
        <v>98</v>
      </c>
      <c r="O6" s="90">
        <f>Q53</f>
        <v>72</v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305</v>
      </c>
      <c r="AM6" s="97">
        <f t="shared" si="2"/>
        <v>261</v>
      </c>
      <c r="AN6" s="96">
        <f>SUM(I3,I9,I12,I15,I18,I21,I24,I27,I30,I33)</f>
        <v>345</v>
      </c>
      <c r="AO6" s="98">
        <f>SUM(H3,H9,H12,H15,H18,H21,H24,H27,H30,H33)</f>
        <v>316</v>
      </c>
      <c r="AP6" s="99">
        <f t="shared" si="1"/>
        <v>650</v>
      </c>
      <c r="AQ6" s="39">
        <f t="shared" si="1"/>
        <v>577</v>
      </c>
      <c r="AR6" s="40">
        <f>IF(AQ6=0,"",AP6/AQ6)</f>
        <v>1.1265164644714039</v>
      </c>
      <c r="AS6" s="41"/>
      <c r="AT6" s="42" t="s">
        <v>23</v>
      </c>
      <c r="AU6" s="16"/>
      <c r="AV6" s="16"/>
      <c r="AW6" s="62"/>
      <c r="AX6" s="16">
        <f>IF(F7&gt;G7,1,0)</f>
        <v>1</v>
      </c>
      <c r="AY6" s="44">
        <f>IF(J7&gt;K7,1,0)</f>
        <v>0</v>
      </c>
      <c r="AZ6" s="16">
        <f>IF(L7&gt;M7,1,0)</f>
        <v>0</v>
      </c>
      <c r="BA6" s="44">
        <f>IF(N7&gt;O7,1,0)</f>
        <v>1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2</v>
      </c>
      <c r="BI6" s="16"/>
      <c r="BJ6" s="16">
        <f>IF(AQ6&lt;&gt;0,ROUND(AP6/AQ6,1)*10,AP6*10)</f>
        <v>11</v>
      </c>
      <c r="BK6" s="16">
        <f t="shared" ref="BK6:BK34" si="3">IF(AQ6&lt;&gt;0,AP6/AQ6,0)</f>
        <v>1.1265164644714039</v>
      </c>
      <c r="BL6" s="17" t="s">
        <v>24</v>
      </c>
    </row>
    <row r="7" spans="1:64" ht="15.75" x14ac:dyDescent="0.25">
      <c r="A7" s="18"/>
      <c r="C7" s="20"/>
      <c r="D7" s="21"/>
      <c r="E7" s="322"/>
      <c r="F7" s="45">
        <f>R50</f>
        <v>3</v>
      </c>
      <c r="G7" s="46">
        <f>S50</f>
        <v>2</v>
      </c>
      <c r="H7" s="47" t="s">
        <v>22</v>
      </c>
      <c r="I7" s="51" t="s">
        <v>22</v>
      </c>
      <c r="J7" s="45" t="str">
        <f>R51</f>
        <v/>
      </c>
      <c r="K7" s="46" t="str">
        <f>S51</f>
        <v/>
      </c>
      <c r="L7" s="47">
        <f>R52</f>
        <v>2</v>
      </c>
      <c r="M7" s="51">
        <f>S52</f>
        <v>3</v>
      </c>
      <c r="N7" s="45">
        <f>R53</f>
        <v>3</v>
      </c>
      <c r="O7" s="46">
        <f>S53</f>
        <v>1</v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7</v>
      </c>
      <c r="AC7" s="34">
        <f>BA60+BE60</f>
        <v>3</v>
      </c>
      <c r="AD7" s="34">
        <f>BB60+BF60</f>
        <v>1</v>
      </c>
      <c r="AE7" s="34">
        <f>BC60+BG60</f>
        <v>2</v>
      </c>
      <c r="AF7" s="34">
        <f>BD60+BH60</f>
        <v>1</v>
      </c>
      <c r="AG7" s="34">
        <f>AP7</f>
        <v>16</v>
      </c>
      <c r="AH7" s="34">
        <f>AQ7</f>
        <v>13</v>
      </c>
      <c r="AI7" s="56">
        <f>AP8</f>
        <v>13</v>
      </c>
      <c r="AJ7" s="56">
        <f>AQ8</f>
        <v>8</v>
      </c>
      <c r="AK7" s="34">
        <f>BD7</f>
        <v>3</v>
      </c>
      <c r="AL7" s="57">
        <f t="shared" si="2"/>
        <v>8</v>
      </c>
      <c r="AM7" s="57">
        <f t="shared" si="2"/>
        <v>6</v>
      </c>
      <c r="AN7" s="35">
        <f>SUM(I4,I10,I13,I16,I19,I22,I25,I28,I31,I34)</f>
        <v>8</v>
      </c>
      <c r="AO7" s="58">
        <f>SUM(H4,H10,H13,H16,H19,H22,H25,H28,H31,H34)</f>
        <v>7</v>
      </c>
      <c r="AP7" s="59">
        <f t="shared" si="1"/>
        <v>16</v>
      </c>
      <c r="AQ7" s="60">
        <f t="shared" si="1"/>
        <v>13</v>
      </c>
      <c r="AR7" s="40">
        <f>IF(AQ7=0,"",AP7/AQ7)</f>
        <v>1.2307692307692308</v>
      </c>
      <c r="AS7" s="61"/>
      <c r="AT7" s="42"/>
      <c r="AU7" s="16"/>
      <c r="AV7" s="16"/>
      <c r="AW7" s="62">
        <f>AP8*10000000-AQ8*100000+BJ7+BJ6</f>
        <v>129212011</v>
      </c>
      <c r="AX7" s="16"/>
      <c r="AY7" s="44">
        <f>IF(AW7&lt;AW10,7,6)</f>
        <v>6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4</v>
      </c>
      <c r="BC7" s="44">
        <f>IF(AW7&lt;AW22,BB7,BB7-1)</f>
        <v>3</v>
      </c>
      <c r="BD7" s="16">
        <f>IF(AW7&lt;AW4,BC7,BC7-1)</f>
        <v>3</v>
      </c>
      <c r="BE7" s="44"/>
      <c r="BF7" s="16"/>
      <c r="BG7" s="44"/>
      <c r="BH7" s="16"/>
      <c r="BI7" s="16">
        <f>BH6+BH8</f>
        <v>4</v>
      </c>
      <c r="BJ7" s="16">
        <f>IF(AQ7&lt;&gt;0,ROUND(AP7/AQ7,1)*10000,AP7*10000)</f>
        <v>12000</v>
      </c>
      <c r="BK7" s="16">
        <f t="shared" si="3"/>
        <v>1.2307692307692308</v>
      </c>
      <c r="BL7" s="17" t="s">
        <v>6</v>
      </c>
    </row>
    <row r="8" spans="1:64" ht="16.5" thickBot="1" x14ac:dyDescent="0.3">
      <c r="A8" s="18"/>
      <c r="C8" s="20"/>
      <c r="D8" s="21"/>
      <c r="E8" s="323"/>
      <c r="F8" s="63">
        <f>T50</f>
        <v>2</v>
      </c>
      <c r="G8" s="64">
        <f>U50</f>
        <v>1</v>
      </c>
      <c r="H8" s="65" t="s">
        <v>22</v>
      </c>
      <c r="I8" s="69" t="s">
        <v>22</v>
      </c>
      <c r="J8" s="63">
        <f>T51</f>
        <v>0</v>
      </c>
      <c r="K8" s="64">
        <f>U51</f>
        <v>0</v>
      </c>
      <c r="L8" s="65">
        <f>T52</f>
        <v>1</v>
      </c>
      <c r="M8" s="69">
        <f>U52</f>
        <v>2</v>
      </c>
      <c r="N8" s="63">
        <f>T53</f>
        <v>3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6</v>
      </c>
      <c r="AM8" s="100">
        <f t="shared" si="2"/>
        <v>3</v>
      </c>
      <c r="AN8" s="35">
        <f>SUM(I5,I11,I14,I17,I20,I23,I26,I29,I32,I35)</f>
        <v>7</v>
      </c>
      <c r="AO8" s="78">
        <f>SUM(H5,H11,H14,H17,H20,H23,H26,H29,H32,H35)</f>
        <v>5</v>
      </c>
      <c r="AP8" s="79">
        <f t="shared" si="1"/>
        <v>13</v>
      </c>
      <c r="AQ8" s="80">
        <f t="shared" si="1"/>
        <v>8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1</v>
      </c>
      <c r="AZ8" s="84">
        <f>IF(H13&lt;I13,1,0)</f>
        <v>0</v>
      </c>
      <c r="BA8" s="86">
        <f>IF(H16&lt;I16,1,0)</f>
        <v>1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2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21" t="s">
        <v>63</v>
      </c>
      <c r="F9" s="22">
        <f>P61</f>
        <v>41</v>
      </c>
      <c r="G9" s="23">
        <f>Q61</f>
        <v>75</v>
      </c>
      <c r="H9" s="24">
        <f>P62</f>
        <v>57</v>
      </c>
      <c r="I9" s="28">
        <f>Q62</f>
        <v>75</v>
      </c>
      <c r="J9" s="22" t="s">
        <v>22</v>
      </c>
      <c r="K9" s="23" t="s">
        <v>22</v>
      </c>
      <c r="L9" s="24">
        <f>P63</f>
        <v>115</v>
      </c>
      <c r="M9" s="28">
        <f>Q63</f>
        <v>102</v>
      </c>
      <c r="N9" s="22">
        <f>P64</f>
        <v>98</v>
      </c>
      <c r="O9" s="23">
        <f>Q64</f>
        <v>107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311</v>
      </c>
      <c r="AM9" s="97">
        <f t="shared" si="4"/>
        <v>359</v>
      </c>
      <c r="AN9" s="36">
        <f>SUM(K3,K6,K12,K15,K18,K21,K24,K27,K30,K33)</f>
        <v>267</v>
      </c>
      <c r="AO9" s="37">
        <f>SUM(J3,J6,J12,J15,J18,J21,J24,J27,J30,J33)</f>
        <v>294</v>
      </c>
      <c r="AP9" s="99">
        <f t="shared" si="1"/>
        <v>578</v>
      </c>
      <c r="AQ9" s="39">
        <f t="shared" si="1"/>
        <v>653</v>
      </c>
      <c r="AR9" s="40">
        <f>IF(AQ9=0,"",AP9/AQ9)</f>
        <v>0.88514548238897395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1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9</v>
      </c>
      <c r="BK9" s="16">
        <f t="shared" si="3"/>
        <v>0.88514548238897395</v>
      </c>
      <c r="BL9" s="17" t="s">
        <v>24</v>
      </c>
    </row>
    <row r="10" spans="1:64" ht="15.75" x14ac:dyDescent="0.25">
      <c r="A10" s="18"/>
      <c r="C10" s="20"/>
      <c r="D10" s="21"/>
      <c r="E10" s="322"/>
      <c r="F10" s="45">
        <f>R61</f>
        <v>0</v>
      </c>
      <c r="G10" s="46">
        <f>S61</f>
        <v>3</v>
      </c>
      <c r="H10" s="47">
        <f>R62</f>
        <v>0</v>
      </c>
      <c r="I10" s="51">
        <f>S62</f>
        <v>3</v>
      </c>
      <c r="J10" s="45" t="s">
        <v>22</v>
      </c>
      <c r="K10" s="46" t="s">
        <v>22</v>
      </c>
      <c r="L10" s="47">
        <f>R63</f>
        <v>3</v>
      </c>
      <c r="M10" s="51">
        <f>S63</f>
        <v>2</v>
      </c>
      <c r="N10" s="45">
        <f>R64</f>
        <v>2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7</v>
      </c>
      <c r="AC10" s="34">
        <f>BA71+BE71</f>
        <v>0</v>
      </c>
      <c r="AD10" s="34">
        <f>BB71+BF71</f>
        <v>1</v>
      </c>
      <c r="AE10" s="34">
        <f>BC71+BG71</f>
        <v>2</v>
      </c>
      <c r="AF10" s="34">
        <f>BD71+BH71</f>
        <v>4</v>
      </c>
      <c r="AG10" s="34">
        <f>AP10</f>
        <v>9</v>
      </c>
      <c r="AH10" s="34">
        <f>AQ10</f>
        <v>20</v>
      </c>
      <c r="AI10" s="56">
        <f>AP11</f>
        <v>4</v>
      </c>
      <c r="AJ10" s="56">
        <f>AQ11</f>
        <v>17</v>
      </c>
      <c r="AK10" s="34">
        <f>BD10</f>
        <v>5</v>
      </c>
      <c r="AL10" s="57">
        <f t="shared" si="4"/>
        <v>5</v>
      </c>
      <c r="AM10" s="57">
        <f t="shared" si="4"/>
        <v>11</v>
      </c>
      <c r="AN10" s="57">
        <f>SUM(K4,K7,K13,K16,K19,K22,K25,K28,K31,K34)</f>
        <v>4</v>
      </c>
      <c r="AO10" s="58">
        <f>SUM(J4,J7,J13,J16,J19,J22,J25,J28,J31,J34)</f>
        <v>9</v>
      </c>
      <c r="AP10" s="59">
        <f t="shared" si="1"/>
        <v>9</v>
      </c>
      <c r="AQ10" s="60">
        <f t="shared" si="1"/>
        <v>20</v>
      </c>
      <c r="AR10" s="40">
        <f>IF(AQ10=0,"",AP10/AQ10)</f>
        <v>0.45</v>
      </c>
      <c r="AS10" s="61"/>
      <c r="AT10" s="42"/>
      <c r="AU10" s="43"/>
      <c r="AV10" s="43"/>
      <c r="AW10" s="62">
        <f>AP11*10000000-AQ11*100000+BJ10+BJ9</f>
        <v>38305009</v>
      </c>
      <c r="AX10" s="43"/>
      <c r="AY10" s="44">
        <f>IF(AW10&lt;AW13,7,6)</f>
        <v>7</v>
      </c>
      <c r="AZ10" s="43">
        <f>IF(AW10&lt;AW16,AY10,AY10-1)</f>
        <v>7</v>
      </c>
      <c r="BA10" s="44">
        <f>IF(AW10&lt;AW19,AZ10,AZ10-1)</f>
        <v>6</v>
      </c>
      <c r="BB10" s="43">
        <f>IF(AW10&lt;AW22,BA10,BA10-1)</f>
        <v>5</v>
      </c>
      <c r="BC10" s="44">
        <f>IF(AW10&lt;AW4,BB10,BB10-1)</f>
        <v>5</v>
      </c>
      <c r="BD10" s="43">
        <f>IF(AW10&lt;AW7,BC10,BC10-1)</f>
        <v>5</v>
      </c>
      <c r="BE10" s="44"/>
      <c r="BF10" s="43"/>
      <c r="BG10" s="44"/>
      <c r="BH10" s="43"/>
      <c r="BI10" s="16">
        <f>BH9+BH11</f>
        <v>1</v>
      </c>
      <c r="BJ10" s="16">
        <f>IF(AQ10&lt;&gt;0,ROUND(AP10/AQ10,1)*10000,AP10*10000)</f>
        <v>5000</v>
      </c>
      <c r="BK10" s="16">
        <f t="shared" si="3"/>
        <v>0.45</v>
      </c>
      <c r="BL10" s="17" t="s">
        <v>6</v>
      </c>
    </row>
    <row r="11" spans="1:64" ht="16.5" thickBot="1" x14ac:dyDescent="0.3">
      <c r="A11" s="18"/>
      <c r="C11" s="20"/>
      <c r="D11" s="21"/>
      <c r="E11" s="323"/>
      <c r="F11" s="101">
        <f>T61</f>
        <v>0</v>
      </c>
      <c r="G11" s="102">
        <f>U61</f>
        <v>3</v>
      </c>
      <c r="H11" s="103">
        <f>T62</f>
        <v>0</v>
      </c>
      <c r="I11" s="104">
        <f>U62</f>
        <v>3</v>
      </c>
      <c r="J11" s="101" t="s">
        <v>22</v>
      </c>
      <c r="K11" s="102" t="s">
        <v>22</v>
      </c>
      <c r="L11" s="103">
        <f>T63</f>
        <v>2</v>
      </c>
      <c r="M11" s="104">
        <f>U63</f>
        <v>1</v>
      </c>
      <c r="N11" s="101">
        <f>T64</f>
        <v>1</v>
      </c>
      <c r="O11" s="102">
        <f>U64</f>
        <v>2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9</v>
      </c>
      <c r="AN11" s="110">
        <f>SUM(K5,K8,K14,K17,K20,K23,K26,K29,K32,K35)</f>
        <v>1</v>
      </c>
      <c r="AO11" s="111">
        <f>SUM(J5,J8,J14,J17,J20,J23,J26,J29,J32,J35)</f>
        <v>8</v>
      </c>
      <c r="AP11" s="112">
        <f t="shared" si="1"/>
        <v>4</v>
      </c>
      <c r="AQ11" s="113">
        <f t="shared" si="1"/>
        <v>17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0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21" t="s">
        <v>53</v>
      </c>
      <c r="F12" s="22">
        <f>P72</f>
        <v>75</v>
      </c>
      <c r="G12" s="23">
        <f>Q72</f>
        <v>48</v>
      </c>
      <c r="H12" s="24">
        <f>P73</f>
        <v>76</v>
      </c>
      <c r="I12" s="28">
        <f>Q73</f>
        <v>64</v>
      </c>
      <c r="J12" s="22">
        <f>P74</f>
        <v>97</v>
      </c>
      <c r="K12" s="23">
        <f>Q74</f>
        <v>83</v>
      </c>
      <c r="L12" s="24" t="s">
        <v>22</v>
      </c>
      <c r="M12" s="28" t="s">
        <v>22</v>
      </c>
      <c r="N12" s="22">
        <f>P75</f>
        <v>44</v>
      </c>
      <c r="O12" s="23">
        <f>Q75</f>
        <v>75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292</v>
      </c>
      <c r="AM12" s="97">
        <f t="shared" si="5"/>
        <v>270</v>
      </c>
      <c r="AN12" s="36">
        <f>SUM(M3,M6,M9,M15,M18,M21,M24,M27,M30,M33)</f>
        <v>393</v>
      </c>
      <c r="AO12" s="37">
        <f>SUM(L3,L6,L9,L15,L18,L21,L24,L27,L30,L33)</f>
        <v>391</v>
      </c>
      <c r="AP12" s="99">
        <f t="shared" si="1"/>
        <v>685</v>
      </c>
      <c r="AQ12" s="39">
        <f t="shared" si="1"/>
        <v>661</v>
      </c>
      <c r="AR12" s="40">
        <f>IF(AQ12=0,"",AP12/AQ12)</f>
        <v>1.0363086232980332</v>
      </c>
      <c r="AS12" s="41"/>
      <c r="AT12" s="42" t="s">
        <v>23</v>
      </c>
      <c r="AU12" s="16"/>
      <c r="AV12" s="16"/>
      <c r="AW12" s="62"/>
      <c r="AX12" s="16">
        <f>IF(F13&gt;G13,1,0)</f>
        <v>1</v>
      </c>
      <c r="AY12" s="44">
        <f>IF(H13&gt;I13,1,0)</f>
        <v>1</v>
      </c>
      <c r="AZ12" s="16">
        <f>IF(J13&gt;K13,1,0)</f>
        <v>1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3</v>
      </c>
      <c r="BI12" s="16"/>
      <c r="BJ12" s="16">
        <f>IF(AQ12&lt;&gt;0,ROUND(AP12/AQ12,1)*10,AP12*10)</f>
        <v>10</v>
      </c>
      <c r="BK12" s="16">
        <f t="shared" si="3"/>
        <v>1.0363086232980332</v>
      </c>
      <c r="BL12" s="17" t="s">
        <v>24</v>
      </c>
    </row>
    <row r="13" spans="1:64" ht="15.75" x14ac:dyDescent="0.25">
      <c r="A13" s="18"/>
      <c r="C13" s="20"/>
      <c r="D13" s="21"/>
      <c r="E13" s="322"/>
      <c r="F13" s="45">
        <f>R72</f>
        <v>3</v>
      </c>
      <c r="G13" s="46">
        <f>S72</f>
        <v>0</v>
      </c>
      <c r="H13" s="47">
        <f>R73</f>
        <v>3</v>
      </c>
      <c r="I13" s="51">
        <f>S73</f>
        <v>0</v>
      </c>
      <c r="J13" s="45">
        <f>R74</f>
        <v>3</v>
      </c>
      <c r="K13" s="46">
        <f>S74</f>
        <v>1</v>
      </c>
      <c r="L13" s="47" t="s">
        <v>22</v>
      </c>
      <c r="M13" s="51" t="s">
        <v>22</v>
      </c>
      <c r="N13" s="45">
        <f>R75</f>
        <v>0</v>
      </c>
      <c r="O13" s="46">
        <f>S75</f>
        <v>3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8</v>
      </c>
      <c r="AC13" s="34">
        <f>BA82+BE82</f>
        <v>4</v>
      </c>
      <c r="AD13" s="34">
        <f>BB82+BF82</f>
        <v>2</v>
      </c>
      <c r="AE13" s="34">
        <f>BC82+BG82</f>
        <v>1</v>
      </c>
      <c r="AF13" s="34">
        <f>BD82+BH82</f>
        <v>1</v>
      </c>
      <c r="AG13" s="34">
        <f>AP13</f>
        <v>20</v>
      </c>
      <c r="AH13" s="34">
        <f>AQ13</f>
        <v>12</v>
      </c>
      <c r="AI13" s="56">
        <f>AP14</f>
        <v>17</v>
      </c>
      <c r="AJ13" s="56">
        <f>AQ14</f>
        <v>7</v>
      </c>
      <c r="AK13" s="34">
        <f>BD13</f>
        <v>1</v>
      </c>
      <c r="AL13" s="57">
        <f t="shared" si="5"/>
        <v>9</v>
      </c>
      <c r="AM13" s="57">
        <f t="shared" si="5"/>
        <v>4</v>
      </c>
      <c r="AN13" s="57">
        <f>SUM(M4,M7,M10,M16,M19,M22,M25,M28,M31,M34)</f>
        <v>11</v>
      </c>
      <c r="AO13" s="58">
        <f>SUM(L4,L7,L10,L16,L19,L22,L25,L28,L31,L34)</f>
        <v>8</v>
      </c>
      <c r="AP13" s="59">
        <f t="shared" si="1"/>
        <v>20</v>
      </c>
      <c r="AQ13" s="60">
        <f t="shared" si="1"/>
        <v>12</v>
      </c>
      <c r="AR13" s="40">
        <f>IF(AQ13=0,"",AP13/AQ13)</f>
        <v>1.6666666666666667</v>
      </c>
      <c r="AS13" s="61"/>
      <c r="AT13" s="42"/>
      <c r="AU13" s="16"/>
      <c r="AV13" s="16"/>
      <c r="AW13" s="62">
        <f>AP14*10000000-AQ14*100000+BJ13+BJ12</f>
        <v>169317010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1</v>
      </c>
      <c r="BE13" s="44"/>
      <c r="BF13" s="16"/>
      <c r="BG13" s="44"/>
      <c r="BH13" s="16"/>
      <c r="BI13" s="16">
        <f>BH12+BH14</f>
        <v>11</v>
      </c>
      <c r="BJ13" s="16">
        <f>IF(AQ13&lt;&gt;0,ROUND(AP13/AQ13,1)*10000,AP13*10000)</f>
        <v>17000</v>
      </c>
      <c r="BK13" s="16">
        <f t="shared" si="3"/>
        <v>1.6666666666666667</v>
      </c>
      <c r="BL13" s="17" t="s">
        <v>6</v>
      </c>
    </row>
    <row r="14" spans="1:64" ht="16.5" thickBot="1" x14ac:dyDescent="0.3">
      <c r="A14" s="18"/>
      <c r="C14" s="20"/>
      <c r="D14" s="21"/>
      <c r="E14" s="323"/>
      <c r="F14" s="101">
        <f>T72</f>
        <v>3</v>
      </c>
      <c r="G14" s="102">
        <f>U72</f>
        <v>0</v>
      </c>
      <c r="H14" s="103">
        <f>T73</f>
        <v>3</v>
      </c>
      <c r="I14" s="104">
        <f>U73</f>
        <v>0</v>
      </c>
      <c r="J14" s="101">
        <f>T74</f>
        <v>3</v>
      </c>
      <c r="K14" s="102">
        <f>U74</f>
        <v>0</v>
      </c>
      <c r="L14" s="103" t="s">
        <v>22</v>
      </c>
      <c r="M14" s="104" t="s">
        <v>22</v>
      </c>
      <c r="N14" s="101">
        <f>T75</f>
        <v>0</v>
      </c>
      <c r="O14" s="102">
        <f>U75</f>
        <v>3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9</v>
      </c>
      <c r="AM14" s="110">
        <f t="shared" si="5"/>
        <v>3</v>
      </c>
      <c r="AN14" s="110">
        <f>SUM(M5,M8,M11,M17,M20,M23,M26,M29,M32,M35)</f>
        <v>8</v>
      </c>
      <c r="AO14" s="111">
        <f>SUM(L5,L8,L11,L17,L20,L23,L26,L29,L32,L35)</f>
        <v>4</v>
      </c>
      <c r="AP14" s="112">
        <f t="shared" si="1"/>
        <v>17</v>
      </c>
      <c r="AQ14" s="113">
        <f t="shared" si="1"/>
        <v>7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8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21" t="s">
        <v>50</v>
      </c>
      <c r="F15" s="22">
        <f>P83</f>
        <v>68</v>
      </c>
      <c r="G15" s="23">
        <f>Q83</f>
        <v>95</v>
      </c>
      <c r="H15" s="24">
        <f>P84</f>
        <v>71</v>
      </c>
      <c r="I15" s="28">
        <f>Q84</f>
        <v>95</v>
      </c>
      <c r="J15" s="22">
        <f>P85</f>
        <v>99</v>
      </c>
      <c r="K15" s="23">
        <f>Q85</f>
        <v>93</v>
      </c>
      <c r="L15" s="24">
        <f>P86</f>
        <v>73</v>
      </c>
      <c r="M15" s="28">
        <f>Q86</f>
        <v>97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311</v>
      </c>
      <c r="AM15" s="115">
        <f t="shared" si="7"/>
        <v>380</v>
      </c>
      <c r="AN15" s="36">
        <f>SUM(O3,O6,O9,O12,O18,O21,O24,O27,O30,O33)</f>
        <v>341</v>
      </c>
      <c r="AO15" s="37">
        <f>SUM(N3,N6,N9,N12,N18,N21,N24,N27,N30,N33)</f>
        <v>338</v>
      </c>
      <c r="AP15" s="99">
        <f t="shared" si="1"/>
        <v>652</v>
      </c>
      <c r="AQ15" s="39">
        <f t="shared" si="1"/>
        <v>718</v>
      </c>
      <c r="AR15" s="40">
        <f>IF(AQ15=0,"",AP15/AQ15)</f>
        <v>0.9080779944289693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1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7</v>
      </c>
      <c r="BI15" s="16"/>
      <c r="BJ15" s="16">
        <f>IF(AQ15&lt;&gt;0,ROUND(AP15/AQ15,1)*10,AP15*10)</f>
        <v>9</v>
      </c>
      <c r="BK15" s="16">
        <f t="shared" si="3"/>
        <v>0.9080779944289693</v>
      </c>
      <c r="BL15" s="17" t="s">
        <v>24</v>
      </c>
    </row>
    <row r="16" spans="1:64" ht="15.75" x14ac:dyDescent="0.25">
      <c r="A16" s="18"/>
      <c r="C16" s="20"/>
      <c r="D16" s="21"/>
      <c r="E16" s="322"/>
      <c r="F16" s="45">
        <f>R83</f>
        <v>1</v>
      </c>
      <c r="G16" s="46">
        <f>S83</f>
        <v>3</v>
      </c>
      <c r="H16" s="47">
        <f>R84</f>
        <v>1</v>
      </c>
      <c r="I16" s="51">
        <f>S84</f>
        <v>3</v>
      </c>
      <c r="J16" s="45">
        <f>R85</f>
        <v>3</v>
      </c>
      <c r="K16" s="46">
        <f>S85</f>
        <v>2</v>
      </c>
      <c r="L16" s="47">
        <f>R86</f>
        <v>1</v>
      </c>
      <c r="M16" s="51">
        <f>S86</f>
        <v>3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8</v>
      </c>
      <c r="AC16" s="34">
        <f>BA93+BE93</f>
        <v>1</v>
      </c>
      <c r="AD16" s="34">
        <f>BB93+BF93</f>
        <v>2</v>
      </c>
      <c r="AE16" s="34">
        <f>BC93+BG93</f>
        <v>0</v>
      </c>
      <c r="AF16" s="34">
        <f>BD93+BH93</f>
        <v>5</v>
      </c>
      <c r="AG16" s="34">
        <f>AP16</f>
        <v>14</v>
      </c>
      <c r="AH16" s="34">
        <f>AQ16</f>
        <v>19</v>
      </c>
      <c r="AI16" s="56">
        <f>AP17</f>
        <v>7</v>
      </c>
      <c r="AJ16" s="56">
        <f>AQ17</f>
        <v>17</v>
      </c>
      <c r="AK16" s="34">
        <f>BD16</f>
        <v>4</v>
      </c>
      <c r="AL16" s="57">
        <f t="shared" si="7"/>
        <v>6</v>
      </c>
      <c r="AM16" s="57">
        <f t="shared" si="7"/>
        <v>11</v>
      </c>
      <c r="AN16" s="57">
        <f>SUM(O4,O7,O10,O13,O19,O22,O25,O28,O31,O34)</f>
        <v>8</v>
      </c>
      <c r="AO16" s="58">
        <f>SUM(N4,N7,N10,N13,N19,N22,N25,N28,N31,N34)</f>
        <v>8</v>
      </c>
      <c r="AP16" s="59">
        <f t="shared" si="1"/>
        <v>14</v>
      </c>
      <c r="AQ16" s="60">
        <f t="shared" si="1"/>
        <v>19</v>
      </c>
      <c r="AR16" s="40">
        <f>IF(AQ16=0,"",AP16/AQ16)</f>
        <v>0.73684210526315785</v>
      </c>
      <c r="AS16" s="61"/>
      <c r="AT16" s="42"/>
      <c r="AU16" s="43"/>
      <c r="AV16" s="43"/>
      <c r="AW16" s="62">
        <f>AP17*10000000-AQ17*100000+BJ16+BJ15</f>
        <v>68307009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14</v>
      </c>
      <c r="BJ16" s="16">
        <f>IF(AQ16&lt;&gt;0,ROUND(AP16/AQ16,1)*10000,AP16*10000)</f>
        <v>7000</v>
      </c>
      <c r="BK16" s="16">
        <f t="shared" si="3"/>
        <v>0.73684210526315785</v>
      </c>
      <c r="BL16" s="17" t="s">
        <v>6</v>
      </c>
    </row>
    <row r="17" spans="1:64" ht="16.5" customHeight="1" thickBot="1" x14ac:dyDescent="0.3">
      <c r="A17" s="18"/>
      <c r="C17" s="20"/>
      <c r="D17" s="21"/>
      <c r="E17" s="323"/>
      <c r="F17" s="101">
        <f>T83</f>
        <v>0</v>
      </c>
      <c r="G17" s="102">
        <f>U83</f>
        <v>3</v>
      </c>
      <c r="H17" s="257">
        <f>T84</f>
        <v>0</v>
      </c>
      <c r="I17" s="258">
        <f>U84</f>
        <v>3</v>
      </c>
      <c r="J17" s="101">
        <f>T85</f>
        <v>2</v>
      </c>
      <c r="K17" s="102">
        <f>U85</f>
        <v>1</v>
      </c>
      <c r="L17" s="257">
        <f>T86</f>
        <v>0</v>
      </c>
      <c r="M17" s="258">
        <f>U86</f>
        <v>3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2</v>
      </c>
      <c r="AM17" s="110">
        <f t="shared" si="7"/>
        <v>10</v>
      </c>
      <c r="AN17" s="110">
        <f>SUM(O5,O8,O11,O14,O20,O23,O26,O29,O32,O35)</f>
        <v>5</v>
      </c>
      <c r="AO17" s="111">
        <f>SUM(N5,N8,N11,N14,N20,N23,N26,N29,N32,N35)</f>
        <v>7</v>
      </c>
      <c r="AP17" s="112">
        <f t="shared" si="1"/>
        <v>7</v>
      </c>
      <c r="AQ17" s="113">
        <f t="shared" si="1"/>
        <v>17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4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25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6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21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22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23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19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19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19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19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19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19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19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19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19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19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19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19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20" t="s">
        <v>30</v>
      </c>
      <c r="G37" s="320"/>
      <c r="H37" s="320" t="s">
        <v>31</v>
      </c>
      <c r="I37" s="320"/>
      <c r="J37" s="320" t="s">
        <v>32</v>
      </c>
      <c r="K37" s="320"/>
      <c r="L37" s="320" t="s">
        <v>33</v>
      </c>
      <c r="M37" s="320"/>
      <c r="N37" s="320" t="s">
        <v>34</v>
      </c>
      <c r="O37" s="320"/>
      <c r="P37" s="320" t="s">
        <v>7</v>
      </c>
      <c r="Q37" s="320"/>
      <c r="R37" s="320" t="s">
        <v>35</v>
      </c>
      <c r="S37" s="320"/>
      <c r="T37" s="320" t="s">
        <v>36</v>
      </c>
      <c r="U37" s="320"/>
      <c r="V37" s="320" t="s">
        <v>37</v>
      </c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8" t="s">
        <v>38</v>
      </c>
      <c r="BB37" s="318"/>
      <c r="BC37" s="318"/>
      <c r="BD37" s="318"/>
      <c r="BE37" s="318" t="s">
        <v>39</v>
      </c>
      <c r="BF37" s="318"/>
      <c r="BG37" s="318"/>
      <c r="BH37" s="318"/>
      <c r="BI37" s="166"/>
      <c r="BJ37" s="20"/>
      <c r="BK37" s="20"/>
    </row>
    <row r="38" spans="1:64" ht="15.75" thickBot="1" x14ac:dyDescent="0.3">
      <c r="A38" s="18"/>
      <c r="C38" s="20"/>
      <c r="AQ38" s="330" t="s">
        <v>40</v>
      </c>
      <c r="AR38" s="330"/>
      <c r="AS38" s="330" t="s">
        <v>41</v>
      </c>
      <c r="AT38" s="330"/>
      <c r="AU38" s="330" t="s">
        <v>42</v>
      </c>
      <c r="AV38" s="330"/>
      <c r="AW38" s="330" t="s">
        <v>43</v>
      </c>
      <c r="AX38" s="330"/>
      <c r="AY38" s="330" t="s">
        <v>44</v>
      </c>
      <c r="AZ38" s="33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SV Miesenbach</v>
      </c>
      <c r="E39" s="173" t="str">
        <f>E6</f>
        <v>TSV Hütschenhausen</v>
      </c>
      <c r="F39" s="174">
        <v>27</v>
      </c>
      <c r="G39" s="175">
        <v>29</v>
      </c>
      <c r="H39" s="176">
        <v>25</v>
      </c>
      <c r="I39" s="177">
        <v>23</v>
      </c>
      <c r="J39" s="174">
        <v>20</v>
      </c>
      <c r="K39" s="175">
        <v>25</v>
      </c>
      <c r="L39" s="176">
        <v>25</v>
      </c>
      <c r="M39" s="177">
        <v>22</v>
      </c>
      <c r="N39" s="174">
        <v>15</v>
      </c>
      <c r="O39" s="175">
        <v>12</v>
      </c>
      <c r="P39" s="178">
        <f>IF(F39="","",F39+H39+J39+L39+N39)</f>
        <v>112</v>
      </c>
      <c r="Q39" s="179">
        <f>IF(G39="","",G39+I39+K39+M39+O39)</f>
        <v>111</v>
      </c>
      <c r="R39" s="180">
        <f>IF(F39="","",AQ39+AS39+AU39+AW39+AY39)</f>
        <v>3</v>
      </c>
      <c r="S39" s="181">
        <f t="shared" ref="S39:S48" si="13">IF(G39="","",AR39+AT39+AV39+AX39+AZ39)</f>
        <v>2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2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1</v>
      </c>
      <c r="V39" s="331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3"/>
      <c r="AM39" s="334" t="str">
        <f t="shared" ref="AM39:AM48" ca="1" si="14">IF(U39&lt;&gt;"","",IF(C39&lt;&gt;"","verlegt",IF(B39&lt;TODAY(),"offen","")))</f>
        <v/>
      </c>
      <c r="AN39" s="335"/>
      <c r="AO39" s="336" t="str">
        <f ca="1">IF(U39&lt;&gt;"","",IF(C39="","",IF(C39&lt;TODAY(),"offen","")))</f>
        <v/>
      </c>
      <c r="AP39" s="337"/>
      <c r="AQ39" s="184">
        <f>IF(F39&gt;G39,1,0)</f>
        <v>0</v>
      </c>
      <c r="AR39" s="184">
        <f t="shared" ref="AR39:AR48" si="15">IF(G39&gt;F39,1,0)</f>
        <v>1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0</v>
      </c>
      <c r="AV39" s="184">
        <f t="shared" ref="AV39:AV48" si="19">IF(K39&gt;J39,1,0)</f>
        <v>1</v>
      </c>
      <c r="AW39" s="20">
        <f t="shared" ref="AW39:AW48" si="20">IF(L39&gt;M39,1,0)</f>
        <v>1</v>
      </c>
      <c r="AX39" s="20">
        <f t="shared" ref="AX39:AX48" si="21">IF(M39&gt;L39,1,0)</f>
        <v>0</v>
      </c>
      <c r="AY39" s="184">
        <f t="shared" ref="AY39:AY48" si="22">IF(N39&gt;O39,1,0)</f>
        <v>1</v>
      </c>
      <c r="AZ39" s="184">
        <f t="shared" ref="AZ39:AZ48" si="23">IF(O39&gt;N39,1,0)</f>
        <v>0</v>
      </c>
      <c r="BA39" s="133">
        <f>IF(T39=3,1,0)</f>
        <v>0</v>
      </c>
      <c r="BB39" s="133">
        <f>IF(T39=2,1,0)</f>
        <v>1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1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SV Miesenbach</v>
      </c>
      <c r="E40" s="190" t="str">
        <f>E9</f>
        <v>VBC Kaiserslautern</v>
      </c>
      <c r="F40" s="191">
        <v>25</v>
      </c>
      <c r="G40" s="192">
        <v>22</v>
      </c>
      <c r="H40" s="193">
        <v>21</v>
      </c>
      <c r="I40" s="194">
        <v>25</v>
      </c>
      <c r="J40" s="191">
        <v>27</v>
      </c>
      <c r="K40" s="192">
        <v>25</v>
      </c>
      <c r="L40" s="193">
        <v>25</v>
      </c>
      <c r="M40" s="194">
        <v>19</v>
      </c>
      <c r="N40" s="191"/>
      <c r="O40" s="192"/>
      <c r="P40" s="195">
        <f t="shared" ref="P40:Q48" si="24">IF(F40="","",F40+H40+J40+L40+N40)</f>
        <v>98</v>
      </c>
      <c r="Q40" s="196">
        <f t="shared" si="24"/>
        <v>91</v>
      </c>
      <c r="R40" s="197">
        <f t="shared" ref="R40:R48" si="25">IF(F40="","",AQ40+AS40+AU40+AW40+AY40)</f>
        <v>3</v>
      </c>
      <c r="S40" s="198">
        <f t="shared" si="13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8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40"/>
      <c r="AM40" s="341" t="str">
        <f t="shared" ca="1" si="14"/>
        <v/>
      </c>
      <c r="AN40" s="342"/>
      <c r="AO40" s="343" t="str">
        <f t="shared" ref="AO40:AO48" ca="1" si="26">IF(U40&lt;&gt;"","",IF(C40="","",IF(C40&lt;TODAY(),"offen","")))</f>
        <v/>
      </c>
      <c r="AP40" s="344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0</v>
      </c>
      <c r="AT40" s="185">
        <f t="shared" si="17"/>
        <v>1</v>
      </c>
      <c r="AU40" s="184">
        <f t="shared" si="18"/>
        <v>1</v>
      </c>
      <c r="AV40" s="184">
        <f t="shared" si="19"/>
        <v>0</v>
      </c>
      <c r="AW40" s="20">
        <f t="shared" si="20"/>
        <v>1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1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>SV Miesenbach</v>
      </c>
      <c r="E41" s="190" t="str">
        <f>E12</f>
        <v>Rodenbach/Weilerbach</v>
      </c>
      <c r="F41" s="191">
        <v>19</v>
      </c>
      <c r="G41" s="192">
        <v>25</v>
      </c>
      <c r="H41" s="193">
        <v>23</v>
      </c>
      <c r="I41" s="194">
        <v>25</v>
      </c>
      <c r="J41" s="191">
        <v>25</v>
      </c>
      <c r="K41" s="192">
        <v>20</v>
      </c>
      <c r="L41" s="193">
        <v>25</v>
      </c>
      <c r="M41" s="194">
        <v>13</v>
      </c>
      <c r="N41" s="191">
        <v>12</v>
      </c>
      <c r="O41" s="192">
        <v>15</v>
      </c>
      <c r="P41" s="195">
        <f t="shared" si="24"/>
        <v>104</v>
      </c>
      <c r="Q41" s="196">
        <f t="shared" si="24"/>
        <v>98</v>
      </c>
      <c r="R41" s="197">
        <f t="shared" si="25"/>
        <v>2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1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2</v>
      </c>
      <c r="V41" s="338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40"/>
      <c r="AM41" s="341" t="str">
        <f t="shared" ca="1" si="14"/>
        <v/>
      </c>
      <c r="AN41" s="342"/>
      <c r="AO41" s="343" t="str">
        <f t="shared" ca="1" si="26"/>
        <v/>
      </c>
      <c r="AP41" s="344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1</v>
      </c>
      <c r="AX41" s="20">
        <f t="shared" si="21"/>
        <v>0</v>
      </c>
      <c r="AY41" s="184">
        <f t="shared" si="22"/>
        <v>0</v>
      </c>
      <c r="AZ41" s="184">
        <f t="shared" si="23"/>
        <v>1</v>
      </c>
      <c r="BA41" s="133">
        <f t="shared" si="28"/>
        <v>0</v>
      </c>
      <c r="BB41" s="133">
        <f t="shared" si="29"/>
        <v>0</v>
      </c>
      <c r="BC41" s="133">
        <f t="shared" si="30"/>
        <v>1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1</v>
      </c>
      <c r="BI41" s="20"/>
    </row>
    <row r="42" spans="1:64" ht="15.75" thickBot="1" x14ac:dyDescent="0.3">
      <c r="A42" s="186"/>
      <c r="B42" s="187"/>
      <c r="C42" s="188"/>
      <c r="D42" s="189" t="str">
        <f>D41</f>
        <v>SV Miesenbach</v>
      </c>
      <c r="E42" s="190" t="str">
        <f>E15</f>
        <v>TV Otterberg</v>
      </c>
      <c r="F42" s="191">
        <v>25</v>
      </c>
      <c r="G42" s="192">
        <v>19</v>
      </c>
      <c r="H42" s="193">
        <v>25</v>
      </c>
      <c r="I42" s="194">
        <v>23</v>
      </c>
      <c r="J42" s="191">
        <v>23</v>
      </c>
      <c r="K42" s="192">
        <v>25</v>
      </c>
      <c r="L42" s="193">
        <v>25</v>
      </c>
      <c r="M42" s="194">
        <v>20</v>
      </c>
      <c r="N42" s="191"/>
      <c r="O42" s="192"/>
      <c r="P42" s="195">
        <f t="shared" si="24"/>
        <v>98</v>
      </c>
      <c r="Q42" s="196">
        <f t="shared" si="24"/>
        <v>87</v>
      </c>
      <c r="R42" s="197">
        <f t="shared" si="25"/>
        <v>3</v>
      </c>
      <c r="S42" s="198">
        <f t="shared" si="13"/>
        <v>1</v>
      </c>
      <c r="T42" s="182">
        <f t="shared" si="31"/>
        <v>3</v>
      </c>
      <c r="U42" s="183">
        <f t="shared" si="32"/>
        <v>0</v>
      </c>
      <c r="V42" s="338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40"/>
      <c r="AM42" s="341" t="str">
        <f t="shared" ca="1" si="14"/>
        <v/>
      </c>
      <c r="AN42" s="342"/>
      <c r="AO42" s="343" t="str">
        <f t="shared" ca="1" si="26"/>
        <v/>
      </c>
      <c r="AP42" s="344"/>
      <c r="AQ42" s="184">
        <f t="shared" si="27"/>
        <v>1</v>
      </c>
      <c r="AR42" s="184">
        <f t="shared" si="15"/>
        <v>0</v>
      </c>
      <c r="AS42" s="20">
        <f t="shared" si="16"/>
        <v>1</v>
      </c>
      <c r="AT42" s="185">
        <f t="shared" si="17"/>
        <v>0</v>
      </c>
      <c r="AU42" s="184">
        <f t="shared" si="18"/>
        <v>0</v>
      </c>
      <c r="AV42" s="184">
        <f t="shared" si="19"/>
        <v>1</v>
      </c>
      <c r="AW42" s="20">
        <f t="shared" si="20"/>
        <v>1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1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hidden="1" thickBot="1" x14ac:dyDescent="0.3">
      <c r="A43" s="186"/>
      <c r="B43" s="187"/>
      <c r="C43" s="188"/>
      <c r="D43" s="189" t="str">
        <f>D41</f>
        <v>SV Miesenbach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8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40"/>
      <c r="AM43" s="341" t="str">
        <f t="shared" ca="1" si="14"/>
        <v/>
      </c>
      <c r="AN43" s="342"/>
      <c r="AO43" s="343" t="str">
        <f t="shared" ca="1" si="26"/>
        <v/>
      </c>
      <c r="AP43" s="344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SV Miesenbach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8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40"/>
      <c r="AM44" s="341" t="str">
        <f t="shared" ca="1" si="14"/>
        <v/>
      </c>
      <c r="AN44" s="342"/>
      <c r="AO44" s="343" t="str">
        <f t="shared" ca="1" si="26"/>
        <v/>
      </c>
      <c r="AP44" s="344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SV Miesenbach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8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40"/>
      <c r="AM45" s="341" t="str">
        <f t="shared" ca="1" si="14"/>
        <v/>
      </c>
      <c r="AN45" s="342"/>
      <c r="AO45" s="343" t="str">
        <f t="shared" ca="1" si="26"/>
        <v/>
      </c>
      <c r="AP45" s="344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SV Miesenbach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8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40"/>
      <c r="AM46" s="341" t="str">
        <f t="shared" ca="1" si="14"/>
        <v/>
      </c>
      <c r="AN46" s="342"/>
      <c r="AO46" s="343" t="str">
        <f t="shared" ca="1" si="26"/>
        <v/>
      </c>
      <c r="AP46" s="344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SV Miesenbach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8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40"/>
      <c r="AM47" s="341" t="str">
        <f t="shared" ca="1" si="14"/>
        <v/>
      </c>
      <c r="AN47" s="342"/>
      <c r="AO47" s="343" t="str">
        <f t="shared" ca="1" si="26"/>
        <v/>
      </c>
      <c r="AP47" s="344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SV Miesenbach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5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7"/>
      <c r="AM48" s="348" t="str">
        <f t="shared" ca="1" si="14"/>
        <v/>
      </c>
      <c r="AN48" s="349"/>
      <c r="AO48" s="350" t="str">
        <f t="shared" ca="1" si="26"/>
        <v/>
      </c>
      <c r="AP48" s="351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2</v>
      </c>
      <c r="BB49" s="214">
        <f t="shared" si="34"/>
        <v>1</v>
      </c>
      <c r="BC49" s="214">
        <f t="shared" si="34"/>
        <v>1</v>
      </c>
      <c r="BD49" s="214">
        <f t="shared" si="34"/>
        <v>0</v>
      </c>
      <c r="BE49" s="214">
        <f t="shared" si="34"/>
        <v>2</v>
      </c>
      <c r="BF49" s="214">
        <f t="shared" si="34"/>
        <v>0</v>
      </c>
      <c r="BG49" s="214">
        <f t="shared" si="34"/>
        <v>1</v>
      </c>
      <c r="BH49" s="214">
        <f t="shared" si="34"/>
        <v>1</v>
      </c>
      <c r="BI49" s="20">
        <f>SUM(BA49:BH49)</f>
        <v>8</v>
      </c>
    </row>
    <row r="50" spans="1:61" ht="15.75" thickBot="1" x14ac:dyDescent="0.3">
      <c r="A50" s="169"/>
      <c r="B50" s="170"/>
      <c r="C50" s="215"/>
      <c r="D50" s="216" t="str">
        <f>E6</f>
        <v>TSV Hütschenhausen</v>
      </c>
      <c r="E50" s="173" t="str">
        <f>E3</f>
        <v>SV Miesenbach</v>
      </c>
      <c r="F50" s="176">
        <v>20</v>
      </c>
      <c r="G50" s="177">
        <v>25</v>
      </c>
      <c r="H50" s="174">
        <v>23</v>
      </c>
      <c r="I50" s="175">
        <v>25</v>
      </c>
      <c r="J50" s="176">
        <v>25</v>
      </c>
      <c r="K50" s="177">
        <v>12</v>
      </c>
      <c r="L50" s="174">
        <v>25</v>
      </c>
      <c r="M50" s="175">
        <v>19</v>
      </c>
      <c r="N50" s="176">
        <v>15</v>
      </c>
      <c r="O50" s="177">
        <v>12</v>
      </c>
      <c r="P50" s="180">
        <f>IF(F50="","",F50+H50+J50+L50+N50)</f>
        <v>108</v>
      </c>
      <c r="Q50" s="181">
        <f t="shared" ref="Q50:Q59" si="35">IF(G50="","",G50+I50+K50+M50+O50)</f>
        <v>93</v>
      </c>
      <c r="R50" s="180">
        <f>IF(F50="","",AQ50+AS50+AU50+AW50+AY50)</f>
        <v>3</v>
      </c>
      <c r="S50" s="181">
        <f t="shared" ref="S50:S59" si="36">IF(G50="","",AR50+AT50+AV50+AX50+AZ50)</f>
        <v>2</v>
      </c>
      <c r="T50" s="182">
        <f t="shared" si="31"/>
        <v>2</v>
      </c>
      <c r="U50" s="183">
        <f t="shared" si="32"/>
        <v>1</v>
      </c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3" t="str">
        <f t="shared" ref="AM50:AM59" ca="1" si="37">IF(U50&lt;&gt;"","",IF(C50&lt;&gt;"","verlegt",IF(B50&lt;TODAY(),"offen","")))</f>
        <v/>
      </c>
      <c r="AN50" s="353"/>
      <c r="AO50" s="354" t="str">
        <f ca="1">IF(U50&lt;&gt;"","",IF(C50="","",IF(C50&lt;TODAY(),"offen","")))</f>
        <v/>
      </c>
      <c r="AP50" s="354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1</v>
      </c>
      <c r="AV50" s="184">
        <f t="shared" ref="AV50:AV59" si="43">IF(K50&gt;J50,1,0)</f>
        <v>0</v>
      </c>
      <c r="AW50" s="20">
        <f t="shared" ref="AW50:AW59" si="44">IF(L50&gt;M50,1,0)</f>
        <v>1</v>
      </c>
      <c r="AX50" s="20">
        <f t="shared" ref="AX50:AX59" si="45">IF(M50&gt;L50,1,0)</f>
        <v>0</v>
      </c>
      <c r="AY50" s="184">
        <f t="shared" ref="AY50:AY59" si="46">IF(N50&gt;O50,1,0)</f>
        <v>1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1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1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TSV Hütschenhausen</v>
      </c>
      <c r="E51" s="190" t="str">
        <f>E9</f>
        <v>VBC Kaiserslautern</v>
      </c>
      <c r="F51" s="193"/>
      <c r="G51" s="194"/>
      <c r="H51" s="191"/>
      <c r="I51" s="192"/>
      <c r="J51" s="193"/>
      <c r="K51" s="194"/>
      <c r="L51" s="191"/>
      <c r="M51" s="192"/>
      <c r="N51" s="193"/>
      <c r="O51" s="194"/>
      <c r="P51" s="197" t="str">
        <f t="shared" ref="P51:P59" si="48">IF(F51="","",F51+H51+J51+L51+N51)</f>
        <v/>
      </c>
      <c r="Q51" s="198" t="str">
        <f t="shared" si="35"/>
        <v/>
      </c>
      <c r="R51" s="197" t="str">
        <f t="shared" ref="R51:R59" si="49">IF(F51="","",AQ51+AS51+AU51+AW51+AY51)</f>
        <v/>
      </c>
      <c r="S51" s="198" t="str">
        <f t="shared" si="36"/>
        <v/>
      </c>
      <c r="T51" s="182">
        <f t="shared" si="31"/>
        <v>0</v>
      </c>
      <c r="U51" s="183">
        <f t="shared" si="32"/>
        <v>0</v>
      </c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8" t="str">
        <f ca="1">IF(U51&lt;&gt;"","",IF(C51&lt;&gt;"","verlegt",IF(B53&lt;TODAY(),"offen","")))</f>
        <v/>
      </c>
      <c r="AN51" s="358"/>
      <c r="AO51" s="357" t="str">
        <f t="shared" ref="AO51:AO59" ca="1" si="50">IF(U51&lt;&gt;"","",IF(C51="","",IF(C51&lt;TODAY(),"offen","")))</f>
        <v/>
      </c>
      <c r="AP51" s="357"/>
      <c r="AQ51" s="184">
        <f t="shared" si="38"/>
        <v>0</v>
      </c>
      <c r="AR51" s="184">
        <f t="shared" si="39"/>
        <v>0</v>
      </c>
      <c r="AS51" s="20">
        <f t="shared" si="40"/>
        <v>0</v>
      </c>
      <c r="AT51" s="185">
        <f t="shared" si="41"/>
        <v>0</v>
      </c>
      <c r="AU51" s="184">
        <f t="shared" si="42"/>
        <v>0</v>
      </c>
      <c r="AV51" s="184">
        <f t="shared" si="43"/>
        <v>0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0</v>
      </c>
      <c r="BE51" s="133">
        <f>IF(U62=3,1,0)</f>
        <v>1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TSV Hütschenhausen</v>
      </c>
      <c r="E52" s="190" t="str">
        <f>E12</f>
        <v>Rodenbach/Weilerbach</v>
      </c>
      <c r="F52" s="193">
        <v>25</v>
      </c>
      <c r="G52" s="194">
        <v>12</v>
      </c>
      <c r="H52" s="191">
        <v>20</v>
      </c>
      <c r="I52" s="192">
        <v>25</v>
      </c>
      <c r="J52" s="193">
        <v>25</v>
      </c>
      <c r="K52" s="194">
        <v>19</v>
      </c>
      <c r="L52" s="191">
        <v>23</v>
      </c>
      <c r="M52" s="192">
        <v>25</v>
      </c>
      <c r="N52" s="193">
        <v>6</v>
      </c>
      <c r="O52" s="194">
        <v>15</v>
      </c>
      <c r="P52" s="197">
        <f t="shared" si="48"/>
        <v>99</v>
      </c>
      <c r="Q52" s="198">
        <f t="shared" si="35"/>
        <v>96</v>
      </c>
      <c r="R52" s="197">
        <f t="shared" si="49"/>
        <v>2</v>
      </c>
      <c r="S52" s="198">
        <f t="shared" si="36"/>
        <v>3</v>
      </c>
      <c r="T52" s="182">
        <f t="shared" si="31"/>
        <v>1</v>
      </c>
      <c r="U52" s="183">
        <f t="shared" si="32"/>
        <v>2</v>
      </c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8" t="str">
        <f t="shared" ca="1" si="37"/>
        <v/>
      </c>
      <c r="AN52" s="358"/>
      <c r="AO52" s="357" t="str">
        <f t="shared" ca="1" si="50"/>
        <v/>
      </c>
      <c r="AP52" s="357"/>
      <c r="AQ52" s="184">
        <f t="shared" si="38"/>
        <v>1</v>
      </c>
      <c r="AR52" s="184">
        <f t="shared" si="39"/>
        <v>0</v>
      </c>
      <c r="AS52" s="20">
        <f t="shared" si="40"/>
        <v>0</v>
      </c>
      <c r="AT52" s="185">
        <f t="shared" si="41"/>
        <v>1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1</v>
      </c>
      <c r="AY52" s="184">
        <f t="shared" si="46"/>
        <v>0</v>
      </c>
      <c r="AZ52" s="184">
        <f t="shared" si="47"/>
        <v>1</v>
      </c>
      <c r="BA52" s="133">
        <f t="shared" si="28"/>
        <v>0</v>
      </c>
      <c r="BB52" s="133">
        <f t="shared" si="29"/>
        <v>0</v>
      </c>
      <c r="BC52" s="133">
        <f t="shared" si="30"/>
        <v>1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1</v>
      </c>
      <c r="BI52" s="20"/>
    </row>
    <row r="53" spans="1:61" ht="15.75" thickBot="1" x14ac:dyDescent="0.3">
      <c r="A53" s="186"/>
      <c r="B53" s="187"/>
      <c r="C53" s="219"/>
      <c r="D53" s="218" t="str">
        <f t="shared" si="51"/>
        <v>TSV Hütschenhausen</v>
      </c>
      <c r="E53" s="190" t="str">
        <f>E15</f>
        <v>TV Otterberg</v>
      </c>
      <c r="F53" s="191">
        <v>23</v>
      </c>
      <c r="G53" s="194">
        <v>25</v>
      </c>
      <c r="H53" s="191">
        <v>25</v>
      </c>
      <c r="I53" s="192">
        <v>13</v>
      </c>
      <c r="J53" s="193">
        <v>25</v>
      </c>
      <c r="K53" s="194">
        <v>20</v>
      </c>
      <c r="L53" s="191">
        <v>25</v>
      </c>
      <c r="M53" s="192">
        <v>14</v>
      </c>
      <c r="N53" s="193"/>
      <c r="O53" s="194"/>
      <c r="P53" s="197">
        <f t="shared" si="48"/>
        <v>98</v>
      </c>
      <c r="Q53" s="198">
        <f t="shared" si="35"/>
        <v>72</v>
      </c>
      <c r="R53" s="197">
        <f t="shared" si="49"/>
        <v>3</v>
      </c>
      <c r="S53" s="198">
        <f t="shared" si="36"/>
        <v>1</v>
      </c>
      <c r="T53" s="182">
        <f t="shared" si="31"/>
        <v>3</v>
      </c>
      <c r="U53" s="183">
        <f t="shared" si="32"/>
        <v>0</v>
      </c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55"/>
      <c r="AL53" s="355"/>
      <c r="AM53" s="356" t="str">
        <f ca="1">IF(U53&lt;&gt;"","",IF(C53&lt;&gt;"","verlegt",IF(#REF!&lt;TODAY(),"offen","")))</f>
        <v/>
      </c>
      <c r="AN53" s="356"/>
      <c r="AO53" s="357" t="str">
        <f t="shared" ca="1" si="50"/>
        <v/>
      </c>
      <c r="AP53" s="357"/>
      <c r="AQ53" s="184">
        <f t="shared" si="38"/>
        <v>0</v>
      </c>
      <c r="AR53" s="184">
        <f t="shared" si="39"/>
        <v>1</v>
      </c>
      <c r="AS53" s="20">
        <f t="shared" si="40"/>
        <v>1</v>
      </c>
      <c r="AT53" s="185">
        <f t="shared" si="41"/>
        <v>0</v>
      </c>
      <c r="AU53" s="184">
        <f t="shared" si="42"/>
        <v>1</v>
      </c>
      <c r="AV53" s="184">
        <f t="shared" si="43"/>
        <v>0</v>
      </c>
      <c r="AW53" s="20">
        <f t="shared" si="44"/>
        <v>1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1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hidden="1" thickBot="1" x14ac:dyDescent="0.3">
      <c r="A54" s="186"/>
      <c r="B54" s="187"/>
      <c r="C54" s="219"/>
      <c r="D54" s="218" t="str">
        <f t="shared" si="51"/>
        <v>TSV Hütschenhausen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5"/>
      <c r="AL54" s="355"/>
      <c r="AM54" s="358" t="str">
        <f t="shared" ca="1" si="37"/>
        <v/>
      </c>
      <c r="AN54" s="358"/>
      <c r="AO54" s="357" t="str">
        <f t="shared" ca="1" si="50"/>
        <v/>
      </c>
      <c r="AP54" s="357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1"/>
        <v>TSV Hütschenhausen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8" t="str">
        <f t="shared" ca="1" si="37"/>
        <v/>
      </c>
      <c r="AN55" s="358"/>
      <c r="AO55" s="357" t="str">
        <f t="shared" ca="1" si="50"/>
        <v/>
      </c>
      <c r="AP55" s="357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1"/>
        <v>TSV Hütschenhausen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/>
      <c r="AM56" s="358" t="str">
        <f t="shared" ca="1" si="37"/>
        <v/>
      </c>
      <c r="AN56" s="358"/>
      <c r="AO56" s="357" t="str">
        <f t="shared" ca="1" si="50"/>
        <v/>
      </c>
      <c r="AP56" s="357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1"/>
        <v>TSV Hütschenhausen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8" t="str">
        <f t="shared" ca="1" si="37"/>
        <v/>
      </c>
      <c r="AN57" s="358"/>
      <c r="AO57" s="357" t="str">
        <f t="shared" ca="1" si="50"/>
        <v/>
      </c>
      <c r="AP57" s="357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1"/>
        <v>TSV Hütschenhausen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5"/>
      <c r="AK58" s="355"/>
      <c r="AL58" s="355"/>
      <c r="AM58" s="358" t="str">
        <f t="shared" ca="1" si="37"/>
        <v/>
      </c>
      <c r="AN58" s="358"/>
      <c r="AO58" s="357" t="str">
        <f t="shared" ca="1" si="50"/>
        <v/>
      </c>
      <c r="AP58" s="357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TSV Hütschenhausen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60" t="str">
        <f t="shared" ca="1" si="37"/>
        <v/>
      </c>
      <c r="AN59" s="360"/>
      <c r="AO59" s="361" t="str">
        <f t="shared" ca="1" si="50"/>
        <v/>
      </c>
      <c r="AP59" s="361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1</v>
      </c>
      <c r="BB60" s="214">
        <f t="shared" si="52"/>
        <v>1</v>
      </c>
      <c r="BC60" s="214">
        <f t="shared" si="52"/>
        <v>1</v>
      </c>
      <c r="BD60" s="214">
        <f t="shared" si="52"/>
        <v>0</v>
      </c>
      <c r="BE60" s="214">
        <f t="shared" si="52"/>
        <v>2</v>
      </c>
      <c r="BF60" s="214">
        <f t="shared" si="52"/>
        <v>0</v>
      </c>
      <c r="BG60" s="214">
        <f t="shared" si="52"/>
        <v>1</v>
      </c>
      <c r="BH60" s="214">
        <f t="shared" si="52"/>
        <v>1</v>
      </c>
      <c r="BI60" s="20">
        <f>SUM(BA60:BH60)</f>
        <v>7</v>
      </c>
    </row>
    <row r="61" spans="1:61" ht="15.75" thickBot="1" x14ac:dyDescent="0.3">
      <c r="A61" s="169"/>
      <c r="B61" s="170"/>
      <c r="C61" s="215"/>
      <c r="D61" s="216" t="str">
        <f>E9</f>
        <v>VBC Kaiserslautern</v>
      </c>
      <c r="E61" s="173" t="str">
        <f>E3</f>
        <v>SV Miesenbach</v>
      </c>
      <c r="F61" s="176">
        <v>16</v>
      </c>
      <c r="G61" s="177">
        <v>25</v>
      </c>
      <c r="H61" s="174">
        <v>7</v>
      </c>
      <c r="I61" s="175">
        <v>25</v>
      </c>
      <c r="J61" s="176">
        <v>18</v>
      </c>
      <c r="K61" s="177">
        <v>25</v>
      </c>
      <c r="L61" s="174"/>
      <c r="M61" s="175"/>
      <c r="N61" s="176"/>
      <c r="O61" s="177"/>
      <c r="P61" s="180">
        <f>IF(F61="","",F61+H61+J61+L61+N61)</f>
        <v>41</v>
      </c>
      <c r="Q61" s="181">
        <f t="shared" ref="Q61:Q70" si="53">IF(G61="","",G61+I61+K61+M61+O61)</f>
        <v>75</v>
      </c>
      <c r="R61" s="180">
        <f>IF(F61="","",AQ61+AS61+AU61+AW61+AY61)</f>
        <v>0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31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3"/>
      <c r="AM61" s="334" t="str">
        <f t="shared" ref="AM61:AM70" ca="1" si="55">IF(U61&lt;&gt;"","",IF(C61&lt;&gt;"","verlegt",IF(B61&lt;TODAY(),"offen","")))</f>
        <v/>
      </c>
      <c r="AN61" s="335"/>
      <c r="AO61" s="336" t="str">
        <f ca="1">IF(U61&lt;&gt;"","",IF(C61="","",IF(C61&lt;TODAY(),"offen","")))</f>
        <v/>
      </c>
      <c r="AP61" s="337"/>
      <c r="AQ61" s="184">
        <f t="shared" ref="AQ61:AQ70" si="56">IF(F61&gt;G61,1,0)</f>
        <v>0</v>
      </c>
      <c r="AR61" s="184">
        <f t="shared" ref="AR61:AR70" si="57">IF(G61&gt;F61,1,0)</f>
        <v>1</v>
      </c>
      <c r="AS61" s="20">
        <f t="shared" ref="AS61:AS70" si="58">IF(H61&gt;I61,1,0)</f>
        <v>0</v>
      </c>
      <c r="AT61" s="185">
        <f t="shared" ref="AT61:AT70" si="59">IF(I61&gt;H61,1,0)</f>
        <v>1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VBC Kaiserslautern</v>
      </c>
      <c r="E62" s="190" t="str">
        <f>E6</f>
        <v>TSV Hütschenhausen</v>
      </c>
      <c r="F62" s="193">
        <v>22</v>
      </c>
      <c r="G62" s="194">
        <v>25</v>
      </c>
      <c r="H62" s="191">
        <v>16</v>
      </c>
      <c r="I62" s="192">
        <v>25</v>
      </c>
      <c r="J62" s="193">
        <v>19</v>
      </c>
      <c r="K62" s="194">
        <v>25</v>
      </c>
      <c r="L62" s="191"/>
      <c r="M62" s="192"/>
      <c r="N62" s="193"/>
      <c r="O62" s="194"/>
      <c r="P62" s="197">
        <f t="shared" ref="P62:P70" si="66">IF(F62="","",F62+H62+J62+L62+N62)</f>
        <v>57</v>
      </c>
      <c r="Q62" s="198">
        <f t="shared" si="53"/>
        <v>75</v>
      </c>
      <c r="R62" s="197">
        <f t="shared" ref="R62:R70" si="67">IF(F62="","",AQ62+AS62+AU62+AW62+AY62)</f>
        <v>0</v>
      </c>
      <c r="S62" s="198">
        <f t="shared" si="54"/>
        <v>3</v>
      </c>
      <c r="T62" s="182">
        <f t="shared" si="31"/>
        <v>0</v>
      </c>
      <c r="U62" s="183">
        <f t="shared" si="32"/>
        <v>3</v>
      </c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8" t="str">
        <f t="shared" ca="1" si="55"/>
        <v/>
      </c>
      <c r="AN62" s="358"/>
      <c r="AO62" s="357" t="str">
        <f t="shared" ref="AO62:AO70" ca="1" si="68">IF(U62&lt;&gt;"","",IF(C62="","",IF(C62&lt;TODAY(),"offen","")))</f>
        <v/>
      </c>
      <c r="AP62" s="357"/>
      <c r="AQ62" s="184">
        <f t="shared" si="56"/>
        <v>0</v>
      </c>
      <c r="AR62" s="184">
        <f t="shared" si="57"/>
        <v>1</v>
      </c>
      <c r="AS62" s="20">
        <f t="shared" si="58"/>
        <v>0</v>
      </c>
      <c r="AT62" s="185">
        <f t="shared" si="59"/>
        <v>1</v>
      </c>
      <c r="AU62" s="184">
        <f t="shared" si="60"/>
        <v>0</v>
      </c>
      <c r="AV62" s="184">
        <f t="shared" si="61"/>
        <v>1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0</v>
      </c>
      <c r="BB62" s="133">
        <f t="shared" si="29"/>
        <v>0</v>
      </c>
      <c r="BC62" s="133">
        <f t="shared" si="30"/>
        <v>0</v>
      </c>
      <c r="BD62" s="133">
        <f t="shared" si="33"/>
        <v>1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VBC Kaiserslautern</v>
      </c>
      <c r="E63" s="190" t="str">
        <f>E12</f>
        <v>Rodenbach/Weilerbach</v>
      </c>
      <c r="F63" s="193">
        <v>24</v>
      </c>
      <c r="G63" s="194">
        <v>26</v>
      </c>
      <c r="H63" s="191">
        <v>23</v>
      </c>
      <c r="I63" s="192">
        <v>25</v>
      </c>
      <c r="J63" s="193">
        <v>28</v>
      </c>
      <c r="K63" s="194">
        <v>26</v>
      </c>
      <c r="L63" s="191">
        <v>25</v>
      </c>
      <c r="M63" s="192">
        <v>20</v>
      </c>
      <c r="N63" s="193">
        <v>15</v>
      </c>
      <c r="O63" s="194">
        <v>5</v>
      </c>
      <c r="P63" s="197">
        <f t="shared" si="66"/>
        <v>115</v>
      </c>
      <c r="Q63" s="198">
        <f t="shared" si="53"/>
        <v>102</v>
      </c>
      <c r="R63" s="197">
        <f t="shared" si="67"/>
        <v>3</v>
      </c>
      <c r="S63" s="198">
        <f t="shared" si="54"/>
        <v>2</v>
      </c>
      <c r="T63" s="182">
        <f t="shared" si="31"/>
        <v>2</v>
      </c>
      <c r="U63" s="183">
        <f t="shared" si="32"/>
        <v>1</v>
      </c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355"/>
      <c r="AI63" s="355"/>
      <c r="AJ63" s="355"/>
      <c r="AK63" s="355"/>
      <c r="AL63" s="355"/>
      <c r="AM63" s="358" t="str">
        <f t="shared" ca="1" si="55"/>
        <v/>
      </c>
      <c r="AN63" s="358"/>
      <c r="AO63" s="357" t="str">
        <f t="shared" ca="1" si="68"/>
        <v/>
      </c>
      <c r="AP63" s="357"/>
      <c r="AQ63" s="184">
        <f t="shared" si="56"/>
        <v>0</v>
      </c>
      <c r="AR63" s="184">
        <f t="shared" si="57"/>
        <v>1</v>
      </c>
      <c r="AS63" s="20">
        <f t="shared" si="58"/>
        <v>0</v>
      </c>
      <c r="AT63" s="185">
        <f t="shared" si="59"/>
        <v>1</v>
      </c>
      <c r="AU63" s="184">
        <f t="shared" si="60"/>
        <v>1</v>
      </c>
      <c r="AV63" s="184">
        <f t="shared" si="61"/>
        <v>0</v>
      </c>
      <c r="AW63" s="20">
        <f t="shared" si="62"/>
        <v>1</v>
      </c>
      <c r="AX63" s="20">
        <f t="shared" si="63"/>
        <v>0</v>
      </c>
      <c r="AY63" s="184">
        <f t="shared" si="64"/>
        <v>1</v>
      </c>
      <c r="AZ63" s="184">
        <f t="shared" si="65"/>
        <v>0</v>
      </c>
      <c r="BA63" s="133">
        <f t="shared" si="28"/>
        <v>0</v>
      </c>
      <c r="BB63" s="133">
        <f t="shared" si="29"/>
        <v>1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1</v>
      </c>
      <c r="BI63" s="20"/>
    </row>
    <row r="64" spans="1:61" ht="15.75" thickBot="1" x14ac:dyDescent="0.3">
      <c r="A64" s="186"/>
      <c r="B64" s="187"/>
      <c r="C64" s="217"/>
      <c r="D64" s="218" t="str">
        <f t="shared" si="69"/>
        <v>VBC Kaiserslautern</v>
      </c>
      <c r="E64" s="190" t="str">
        <f>E15</f>
        <v>TV Otterberg</v>
      </c>
      <c r="F64" s="193">
        <v>20</v>
      </c>
      <c r="G64" s="194">
        <v>25</v>
      </c>
      <c r="H64" s="191">
        <v>21</v>
      </c>
      <c r="I64" s="192">
        <v>25</v>
      </c>
      <c r="J64" s="193">
        <v>28</v>
      </c>
      <c r="K64" s="194">
        <v>26</v>
      </c>
      <c r="L64" s="191">
        <v>25</v>
      </c>
      <c r="M64" s="192">
        <v>16</v>
      </c>
      <c r="N64" s="193">
        <v>4</v>
      </c>
      <c r="O64" s="194">
        <v>15</v>
      </c>
      <c r="P64" s="197">
        <f t="shared" si="66"/>
        <v>98</v>
      </c>
      <c r="Q64" s="198">
        <f t="shared" si="53"/>
        <v>107</v>
      </c>
      <c r="R64" s="197">
        <f t="shared" si="67"/>
        <v>2</v>
      </c>
      <c r="S64" s="198">
        <f t="shared" si="54"/>
        <v>3</v>
      </c>
      <c r="T64" s="182">
        <f t="shared" si="31"/>
        <v>1</v>
      </c>
      <c r="U64" s="183">
        <f t="shared" si="32"/>
        <v>2</v>
      </c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6" t="str">
        <f t="shared" ca="1" si="55"/>
        <v/>
      </c>
      <c r="AN64" s="356"/>
      <c r="AO64" s="357" t="str">
        <f t="shared" ca="1" si="68"/>
        <v/>
      </c>
      <c r="AP64" s="357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1</v>
      </c>
      <c r="AV64" s="184">
        <f t="shared" si="61"/>
        <v>0</v>
      </c>
      <c r="AW64" s="20">
        <f t="shared" si="62"/>
        <v>1</v>
      </c>
      <c r="AX64" s="20">
        <f t="shared" si="63"/>
        <v>0</v>
      </c>
      <c r="AY64" s="184">
        <f t="shared" si="64"/>
        <v>0</v>
      </c>
      <c r="AZ64" s="184">
        <f t="shared" si="65"/>
        <v>1</v>
      </c>
      <c r="BA64" s="133">
        <f t="shared" si="28"/>
        <v>0</v>
      </c>
      <c r="BB64" s="133">
        <f t="shared" si="29"/>
        <v>0</v>
      </c>
      <c r="BC64" s="133">
        <f t="shared" si="30"/>
        <v>1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1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VBC Kaiserslautern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8" t="str">
        <f t="shared" ca="1" si="55"/>
        <v/>
      </c>
      <c r="AN65" s="358"/>
      <c r="AO65" s="357" t="str">
        <f t="shared" ca="1" si="68"/>
        <v/>
      </c>
      <c r="AP65" s="357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VBC Kaiserslautern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8" t="str">
        <f t="shared" ca="1" si="55"/>
        <v/>
      </c>
      <c r="AN66" s="358"/>
      <c r="AO66" s="357" t="str">
        <f t="shared" ca="1" si="68"/>
        <v/>
      </c>
      <c r="AP66" s="357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VBC Kaiserslautern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8" t="str">
        <f t="shared" ca="1" si="55"/>
        <v/>
      </c>
      <c r="AN67" s="358"/>
      <c r="AO67" s="357" t="str">
        <f t="shared" ca="1" si="68"/>
        <v/>
      </c>
      <c r="AP67" s="357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VBC Kaiserslautern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8" t="str">
        <f t="shared" ca="1" si="55"/>
        <v/>
      </c>
      <c r="AN68" s="358"/>
      <c r="AO68" s="357" t="str">
        <f t="shared" ca="1" si="68"/>
        <v/>
      </c>
      <c r="AP68" s="357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.75" hidden="1" thickBot="1" x14ac:dyDescent="0.3">
      <c r="A69" s="186"/>
      <c r="B69" s="187"/>
      <c r="C69" s="219"/>
      <c r="D69" s="218" t="str">
        <f t="shared" si="69"/>
        <v>VBC Kaiserslautern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8" t="str">
        <f t="shared" ca="1" si="55"/>
        <v/>
      </c>
      <c r="AN69" s="358"/>
      <c r="AO69" s="357" t="str">
        <f t="shared" ca="1" si="68"/>
        <v/>
      </c>
      <c r="AP69" s="357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VBC Kaiserslautern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  <c r="AM70" s="360" t="str">
        <f t="shared" ca="1" si="55"/>
        <v/>
      </c>
      <c r="AN70" s="360"/>
      <c r="AO70" s="361" t="str">
        <f t="shared" ca="1" si="68"/>
        <v/>
      </c>
      <c r="AP70" s="361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0</v>
      </c>
      <c r="BB71" s="214">
        <f t="shared" si="70"/>
        <v>1</v>
      </c>
      <c r="BC71" s="214">
        <f t="shared" si="70"/>
        <v>1</v>
      </c>
      <c r="BD71" s="214">
        <f t="shared" si="70"/>
        <v>2</v>
      </c>
      <c r="BE71" s="214">
        <f t="shared" si="70"/>
        <v>0</v>
      </c>
      <c r="BF71" s="214">
        <f t="shared" si="70"/>
        <v>0</v>
      </c>
      <c r="BG71" s="214">
        <f t="shared" si="70"/>
        <v>1</v>
      </c>
      <c r="BH71" s="214">
        <f t="shared" si="70"/>
        <v>2</v>
      </c>
      <c r="BI71" s="20">
        <f>SUM(BA71:BH71)</f>
        <v>7</v>
      </c>
    </row>
    <row r="72" spans="1:61" ht="15.75" thickBot="1" x14ac:dyDescent="0.3">
      <c r="A72" s="169"/>
      <c r="B72" s="170"/>
      <c r="C72" s="223"/>
      <c r="D72" s="216" t="str">
        <f>E12</f>
        <v>Rodenbach/Weilerbach</v>
      </c>
      <c r="E72" s="173" t="str">
        <f>E3</f>
        <v>SV Miesenbach</v>
      </c>
      <c r="F72" s="176">
        <v>25</v>
      </c>
      <c r="G72" s="177">
        <v>19</v>
      </c>
      <c r="H72" s="174">
        <v>25</v>
      </c>
      <c r="I72" s="175">
        <v>7</v>
      </c>
      <c r="J72" s="176">
        <v>25</v>
      </c>
      <c r="K72" s="177">
        <v>22</v>
      </c>
      <c r="L72" s="174"/>
      <c r="M72" s="175"/>
      <c r="N72" s="176"/>
      <c r="O72" s="177"/>
      <c r="P72" s="180">
        <f>IF(F72="","",F72+H72+J72+L72+N72)</f>
        <v>75</v>
      </c>
      <c r="Q72" s="181">
        <f t="shared" ref="Q72:Q81" si="71">IF(G72="","",G72+I72+K72+M72+O72)</f>
        <v>48</v>
      </c>
      <c r="R72" s="180">
        <f>IF(F72="","",AQ72+AS72+AU72+AW72+AY72)</f>
        <v>3</v>
      </c>
      <c r="S72" s="181">
        <f t="shared" ref="S72:S81" si="72">IF(G72="","",AR72+AT72+AV72+AX72+AZ72)</f>
        <v>0</v>
      </c>
      <c r="T72" s="182">
        <f t="shared" si="31"/>
        <v>3</v>
      </c>
      <c r="U72" s="183">
        <f t="shared" si="32"/>
        <v>0</v>
      </c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3" t="str">
        <f t="shared" ref="AM72:AM81" ca="1" si="73">IF(U72&lt;&gt;"","",IF(C72&lt;&gt;"","verlegt",IF(B72&lt;TODAY(),"offen","")))</f>
        <v/>
      </c>
      <c r="AN72" s="353"/>
      <c r="AO72" s="354" t="str">
        <f ca="1">IF(U72&lt;&gt;"","",IF(C72="","",IF(C72&lt;TODAY(),"offen","")))</f>
        <v/>
      </c>
      <c r="AP72" s="354"/>
      <c r="AQ72" s="184">
        <f t="shared" ref="AQ72:AQ81" si="74">IF(F72&gt;G72,1,0)</f>
        <v>1</v>
      </c>
      <c r="AR72" s="184">
        <f t="shared" ref="AR72:AR81" si="75">IF(G72&gt;F72,1,0)</f>
        <v>0</v>
      </c>
      <c r="AS72" s="20">
        <f t="shared" ref="AS72:AS81" si="76">IF(H72&gt;I72,1,0)</f>
        <v>1</v>
      </c>
      <c r="AT72" s="185">
        <f t="shared" ref="AT72:AT81" si="77">IF(I72&gt;H72,1,0)</f>
        <v>0</v>
      </c>
      <c r="AU72" s="184">
        <f t="shared" ref="AU72:AU81" si="78">IF(J72&gt;K72,1,0)</f>
        <v>1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1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1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Rodenbach/Weilerbach</v>
      </c>
      <c r="E73" s="190" t="str">
        <f>E6</f>
        <v>TSV Hütschenhausen</v>
      </c>
      <c r="F73" s="193">
        <v>26</v>
      </c>
      <c r="G73" s="194">
        <v>24</v>
      </c>
      <c r="H73" s="191">
        <v>25</v>
      </c>
      <c r="I73" s="192">
        <v>22</v>
      </c>
      <c r="J73" s="193">
        <v>25</v>
      </c>
      <c r="K73" s="194">
        <v>18</v>
      </c>
      <c r="L73" s="191"/>
      <c r="M73" s="192"/>
      <c r="N73" s="193"/>
      <c r="O73" s="194"/>
      <c r="P73" s="197">
        <f t="shared" ref="P73:P81" si="84">IF(F73="","",F73+H73+J73+L73+N73)</f>
        <v>76</v>
      </c>
      <c r="Q73" s="198">
        <f t="shared" si="71"/>
        <v>64</v>
      </c>
      <c r="R73" s="197">
        <f t="shared" ref="R73:R81" si="85">IF(F73="","",AQ73+AS73+AU73+AW73+AY73)</f>
        <v>3</v>
      </c>
      <c r="S73" s="198">
        <f t="shared" si="72"/>
        <v>0</v>
      </c>
      <c r="T73" s="182">
        <f t="shared" si="31"/>
        <v>3</v>
      </c>
      <c r="U73" s="183">
        <f t="shared" si="32"/>
        <v>0</v>
      </c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8" t="str">
        <f t="shared" ca="1" si="73"/>
        <v/>
      </c>
      <c r="AN73" s="358"/>
      <c r="AO73" s="357" t="str">
        <f t="shared" ref="AO73:AO81" ca="1" si="86">IF(U73&lt;&gt;"","",IF(C73="","",IF(C73&lt;TODAY(),"offen","")))</f>
        <v/>
      </c>
      <c r="AP73" s="357"/>
      <c r="AQ73" s="184">
        <f t="shared" si="74"/>
        <v>1</v>
      </c>
      <c r="AR73" s="184">
        <f t="shared" si="75"/>
        <v>0</v>
      </c>
      <c r="AS73" s="20">
        <f t="shared" si="76"/>
        <v>1</v>
      </c>
      <c r="AT73" s="185">
        <f t="shared" si="77"/>
        <v>0</v>
      </c>
      <c r="AU73" s="184">
        <f t="shared" si="78"/>
        <v>1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1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1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Rodenbach/Weilerbach</v>
      </c>
      <c r="E74" s="190" t="str">
        <f>E9</f>
        <v>VBC Kaiserslautern</v>
      </c>
      <c r="F74" s="193">
        <v>25</v>
      </c>
      <c r="G74" s="194">
        <v>17</v>
      </c>
      <c r="H74" s="191">
        <v>25</v>
      </c>
      <c r="I74" s="192">
        <v>21</v>
      </c>
      <c r="J74" s="193">
        <v>22</v>
      </c>
      <c r="K74" s="194">
        <v>25</v>
      </c>
      <c r="L74" s="191">
        <v>25</v>
      </c>
      <c r="M74" s="192">
        <v>20</v>
      </c>
      <c r="N74" s="193"/>
      <c r="O74" s="194"/>
      <c r="P74" s="197">
        <f t="shared" si="84"/>
        <v>97</v>
      </c>
      <c r="Q74" s="198">
        <f t="shared" si="71"/>
        <v>83</v>
      </c>
      <c r="R74" s="197">
        <f t="shared" si="85"/>
        <v>3</v>
      </c>
      <c r="S74" s="198">
        <f t="shared" si="72"/>
        <v>1</v>
      </c>
      <c r="T74" s="182">
        <f t="shared" si="31"/>
        <v>3</v>
      </c>
      <c r="U74" s="183">
        <f t="shared" si="32"/>
        <v>0</v>
      </c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8" t="str">
        <f t="shared" ca="1" si="73"/>
        <v/>
      </c>
      <c r="AN74" s="358"/>
      <c r="AO74" s="357" t="str">
        <f t="shared" ca="1" si="86"/>
        <v/>
      </c>
      <c r="AP74" s="357"/>
      <c r="AQ74" s="184">
        <f t="shared" si="74"/>
        <v>1</v>
      </c>
      <c r="AR74" s="184">
        <f t="shared" si="75"/>
        <v>0</v>
      </c>
      <c r="AS74" s="20">
        <f t="shared" si="76"/>
        <v>1</v>
      </c>
      <c r="AT74" s="185">
        <f t="shared" si="77"/>
        <v>0</v>
      </c>
      <c r="AU74" s="184">
        <f t="shared" si="78"/>
        <v>0</v>
      </c>
      <c r="AV74" s="184">
        <f t="shared" si="79"/>
        <v>1</v>
      </c>
      <c r="AW74" s="20">
        <f t="shared" si="80"/>
        <v>1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1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1</v>
      </c>
      <c r="BH74" s="133">
        <f>IF(AND(U63=0,T63&lt;&gt;0),1,0)</f>
        <v>0</v>
      </c>
      <c r="BI74" s="20"/>
    </row>
    <row r="75" spans="1:61" ht="15" customHeight="1" thickBot="1" x14ac:dyDescent="0.3">
      <c r="A75" s="186"/>
      <c r="B75" s="187"/>
      <c r="C75" s="217"/>
      <c r="D75" s="218" t="str">
        <f t="shared" si="87"/>
        <v>Rodenbach/Weilerbach</v>
      </c>
      <c r="E75" s="190" t="str">
        <f>E15</f>
        <v>TV Otterberg</v>
      </c>
      <c r="F75" s="193">
        <v>16</v>
      </c>
      <c r="G75" s="194">
        <v>25</v>
      </c>
      <c r="H75" s="191">
        <v>13</v>
      </c>
      <c r="I75" s="192">
        <v>25</v>
      </c>
      <c r="J75" s="193">
        <v>15</v>
      </c>
      <c r="K75" s="194">
        <v>25</v>
      </c>
      <c r="L75" s="191"/>
      <c r="M75" s="192"/>
      <c r="N75" s="193"/>
      <c r="O75" s="194"/>
      <c r="P75" s="197">
        <f t="shared" si="84"/>
        <v>44</v>
      </c>
      <c r="Q75" s="198">
        <f t="shared" si="71"/>
        <v>75</v>
      </c>
      <c r="R75" s="197">
        <f t="shared" si="85"/>
        <v>0</v>
      </c>
      <c r="S75" s="198">
        <f t="shared" si="72"/>
        <v>3</v>
      </c>
      <c r="T75" s="182">
        <f t="shared" si="31"/>
        <v>0</v>
      </c>
      <c r="U75" s="183">
        <f t="shared" si="32"/>
        <v>3</v>
      </c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6" t="str">
        <f t="shared" ca="1" si="73"/>
        <v/>
      </c>
      <c r="AN75" s="356"/>
      <c r="AO75" s="357" t="str">
        <f t="shared" ca="1" si="86"/>
        <v/>
      </c>
      <c r="AP75" s="357"/>
      <c r="AQ75" s="184">
        <f t="shared" si="74"/>
        <v>0</v>
      </c>
      <c r="AR75" s="184">
        <f t="shared" si="75"/>
        <v>1</v>
      </c>
      <c r="AS75" s="20">
        <f t="shared" si="76"/>
        <v>0</v>
      </c>
      <c r="AT75" s="185">
        <f t="shared" si="77"/>
        <v>1</v>
      </c>
      <c r="AU75" s="184">
        <f t="shared" si="78"/>
        <v>0</v>
      </c>
      <c r="AV75" s="184">
        <f t="shared" si="79"/>
        <v>1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1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Rodenbach/Weilerbach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8" t="str">
        <f t="shared" ca="1" si="73"/>
        <v/>
      </c>
      <c r="AN76" s="358"/>
      <c r="AO76" s="357" t="str">
        <f t="shared" ca="1" si="86"/>
        <v/>
      </c>
      <c r="AP76" s="357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Rodenbach/Weilerbach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8" t="str">
        <f t="shared" ca="1" si="73"/>
        <v/>
      </c>
      <c r="AN77" s="358"/>
      <c r="AO77" s="357" t="str">
        <f t="shared" ca="1" si="86"/>
        <v/>
      </c>
      <c r="AP77" s="357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Rodenbach/Weilerbach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8" t="str">
        <f t="shared" ca="1" si="73"/>
        <v/>
      </c>
      <c r="AN78" s="358"/>
      <c r="AO78" s="357" t="str">
        <f t="shared" ca="1" si="86"/>
        <v/>
      </c>
      <c r="AP78" s="357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Rodenbach/Weilerbach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8" t="str">
        <f t="shared" ca="1" si="73"/>
        <v/>
      </c>
      <c r="AN79" s="358"/>
      <c r="AO79" s="357" t="str">
        <f t="shared" ca="1" si="86"/>
        <v/>
      </c>
      <c r="AP79" s="357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.75" hidden="1" thickBot="1" x14ac:dyDescent="0.3">
      <c r="A80" s="186"/>
      <c r="B80" s="187"/>
      <c r="C80" s="219"/>
      <c r="D80" s="218" t="str">
        <f t="shared" si="87"/>
        <v>Rodenbach/Weilerbach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8" t="str">
        <f t="shared" ca="1" si="73"/>
        <v/>
      </c>
      <c r="AN80" s="358"/>
      <c r="AO80" s="357" t="str">
        <f t="shared" ca="1" si="86"/>
        <v/>
      </c>
      <c r="AP80" s="357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Rodenbach/Weilerbach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  <c r="AL81" s="359"/>
      <c r="AM81" s="360" t="str">
        <f t="shared" ca="1" si="73"/>
        <v/>
      </c>
      <c r="AN81" s="360"/>
      <c r="AO81" s="361" t="str">
        <f t="shared" ca="1" si="86"/>
        <v/>
      </c>
      <c r="AP81" s="361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3</v>
      </c>
      <c r="BB82" s="214">
        <f t="shared" si="88"/>
        <v>0</v>
      </c>
      <c r="BC82" s="214">
        <f t="shared" si="88"/>
        <v>0</v>
      </c>
      <c r="BD82" s="214">
        <f t="shared" si="88"/>
        <v>1</v>
      </c>
      <c r="BE82" s="214">
        <f t="shared" si="88"/>
        <v>1</v>
      </c>
      <c r="BF82" s="214">
        <f t="shared" si="88"/>
        <v>2</v>
      </c>
      <c r="BG82" s="214">
        <f t="shared" si="88"/>
        <v>1</v>
      </c>
      <c r="BH82" s="214">
        <f t="shared" si="88"/>
        <v>0</v>
      </c>
      <c r="BI82" s="20">
        <f>SUM(BA82:BH82)</f>
        <v>8</v>
      </c>
    </row>
    <row r="83" spans="1:61" ht="15.75" thickBot="1" x14ac:dyDescent="0.3">
      <c r="A83" s="169"/>
      <c r="B83" s="170"/>
      <c r="C83" s="215"/>
      <c r="D83" s="216" t="str">
        <f>E15</f>
        <v>TV Otterberg</v>
      </c>
      <c r="E83" s="173" t="str">
        <f>E3</f>
        <v>SV Miesenbach</v>
      </c>
      <c r="F83" s="176">
        <v>19</v>
      </c>
      <c r="G83" s="177">
        <v>25</v>
      </c>
      <c r="H83" s="174">
        <v>25</v>
      </c>
      <c r="I83" s="175">
        <v>20</v>
      </c>
      <c r="J83" s="176">
        <v>4</v>
      </c>
      <c r="K83" s="177">
        <v>25</v>
      </c>
      <c r="L83" s="174">
        <v>20</v>
      </c>
      <c r="M83" s="175">
        <v>25</v>
      </c>
      <c r="N83" s="176"/>
      <c r="O83" s="177"/>
      <c r="P83" s="180">
        <f>IF(F83="","",F83+H83+J83+L83+N83)</f>
        <v>68</v>
      </c>
      <c r="Q83" s="181">
        <f t="shared" ref="Q83:Q92" si="89">IF(G83="","",G83+I83+K83+M83+O83)</f>
        <v>95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3" t="str">
        <f t="shared" ref="AM83:AM92" ca="1" si="91">IF(U83&lt;&gt;"","",IF(C83&lt;&gt;"","verlegt",IF(B83&lt;TODAY(),"offen","")))</f>
        <v/>
      </c>
      <c r="AN83" s="353"/>
      <c r="AO83" s="354" t="str">
        <f ca="1">IF(U83&lt;&gt;"","",IF(C83="","",IF(C83&lt;TODAY(),"offen","")))</f>
        <v/>
      </c>
      <c r="AP83" s="354"/>
      <c r="AQ83" s="184">
        <f t="shared" ref="AQ83:AQ92" si="92">IF(F83&gt;G83,1,0)</f>
        <v>0</v>
      </c>
      <c r="AR83" s="184">
        <f t="shared" ref="AR83:AR92" si="93">IF(G83&gt;F83,1,0)</f>
        <v>1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5.75" thickBot="1" x14ac:dyDescent="0.3">
      <c r="A84" s="186"/>
      <c r="B84" s="187"/>
      <c r="C84" s="219"/>
      <c r="D84" s="218" t="str">
        <f>D83</f>
        <v>TV Otterberg</v>
      </c>
      <c r="E84" s="190" t="str">
        <f>E6</f>
        <v>TSV Hütschenhausen</v>
      </c>
      <c r="F84" s="193">
        <v>25</v>
      </c>
      <c r="G84" s="194">
        <v>20</v>
      </c>
      <c r="H84" s="191">
        <v>17</v>
      </c>
      <c r="I84" s="192">
        <v>25</v>
      </c>
      <c r="J84" s="193">
        <v>12</v>
      </c>
      <c r="K84" s="194">
        <v>25</v>
      </c>
      <c r="L84" s="191">
        <v>17</v>
      </c>
      <c r="M84" s="192">
        <v>25</v>
      </c>
      <c r="N84" s="193"/>
      <c r="O84" s="194"/>
      <c r="P84" s="197">
        <f t="shared" ref="P84:P92" si="102">IF(F84="","",F84+H84+J84+L84+N84)</f>
        <v>71</v>
      </c>
      <c r="Q84" s="198">
        <f t="shared" si="89"/>
        <v>95</v>
      </c>
      <c r="R84" s="197">
        <f t="shared" ref="R84:R92" si="103">IF(F84="","",AQ84+AS84+AU84+AW84+AY84)</f>
        <v>1</v>
      </c>
      <c r="S84" s="198">
        <f t="shared" si="90"/>
        <v>3</v>
      </c>
      <c r="T84" s="182">
        <f t="shared" si="31"/>
        <v>0</v>
      </c>
      <c r="U84" s="183">
        <f t="shared" si="32"/>
        <v>3</v>
      </c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8" t="str">
        <f t="shared" ca="1" si="91"/>
        <v/>
      </c>
      <c r="AN84" s="358"/>
      <c r="AO84" s="357" t="str">
        <f t="shared" ref="AO84:AO92" ca="1" si="104">IF(U84&lt;&gt;"","",IF(C84="","",IF(C84&lt;TODAY(),"offen","")))</f>
        <v/>
      </c>
      <c r="AP84" s="357"/>
      <c r="AQ84" s="184">
        <f t="shared" si="92"/>
        <v>1</v>
      </c>
      <c r="AR84" s="184">
        <f t="shared" si="93"/>
        <v>0</v>
      </c>
      <c r="AS84" s="20">
        <f t="shared" si="94"/>
        <v>0</v>
      </c>
      <c r="AT84" s="185">
        <f t="shared" si="95"/>
        <v>1</v>
      </c>
      <c r="AU84" s="184">
        <f t="shared" si="96"/>
        <v>0</v>
      </c>
      <c r="AV84" s="184">
        <f t="shared" si="97"/>
        <v>1</v>
      </c>
      <c r="AW84" s="20">
        <f t="shared" si="98"/>
        <v>0</v>
      </c>
      <c r="AX84" s="20">
        <f t="shared" si="99"/>
        <v>1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1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VBC Kaiserslautern</v>
      </c>
      <c r="F85" s="193">
        <v>25</v>
      </c>
      <c r="G85" s="194">
        <v>12</v>
      </c>
      <c r="H85" s="191">
        <v>16</v>
      </c>
      <c r="I85" s="192">
        <v>25</v>
      </c>
      <c r="J85" s="193">
        <v>18</v>
      </c>
      <c r="K85" s="194">
        <v>25</v>
      </c>
      <c r="L85" s="191">
        <v>25</v>
      </c>
      <c r="M85" s="192">
        <v>19</v>
      </c>
      <c r="N85" s="193">
        <v>15</v>
      </c>
      <c r="O85" s="194">
        <v>12</v>
      </c>
      <c r="P85" s="197">
        <f t="shared" si="102"/>
        <v>99</v>
      </c>
      <c r="Q85" s="198">
        <f t="shared" si="89"/>
        <v>93</v>
      </c>
      <c r="R85" s="197">
        <f t="shared" si="103"/>
        <v>3</v>
      </c>
      <c r="S85" s="198">
        <f t="shared" si="90"/>
        <v>2</v>
      </c>
      <c r="T85" s="182">
        <f t="shared" si="31"/>
        <v>2</v>
      </c>
      <c r="U85" s="183">
        <f t="shared" si="32"/>
        <v>1</v>
      </c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8" t="str">
        <f t="shared" ca="1" si="91"/>
        <v/>
      </c>
      <c r="AN85" s="358"/>
      <c r="AO85" s="357" t="str">
        <f t="shared" ca="1" si="104"/>
        <v/>
      </c>
      <c r="AP85" s="357"/>
      <c r="AQ85" s="184">
        <f t="shared" si="92"/>
        <v>1</v>
      </c>
      <c r="AR85" s="184">
        <f t="shared" si="93"/>
        <v>0</v>
      </c>
      <c r="AS85" s="20">
        <f t="shared" si="94"/>
        <v>0</v>
      </c>
      <c r="AT85" s="185">
        <f t="shared" si="95"/>
        <v>1</v>
      </c>
      <c r="AU85" s="184">
        <f t="shared" si="96"/>
        <v>0</v>
      </c>
      <c r="AV85" s="184">
        <f t="shared" si="97"/>
        <v>1</v>
      </c>
      <c r="AW85" s="20">
        <f t="shared" si="98"/>
        <v>1</v>
      </c>
      <c r="AX85" s="20">
        <f t="shared" si="99"/>
        <v>0</v>
      </c>
      <c r="AY85" s="184">
        <f t="shared" si="100"/>
        <v>1</v>
      </c>
      <c r="AZ85" s="184">
        <f t="shared" si="101"/>
        <v>0</v>
      </c>
      <c r="BA85" s="133">
        <f t="shared" si="28"/>
        <v>0</v>
      </c>
      <c r="BB85" s="133">
        <f t="shared" si="29"/>
        <v>1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1</v>
      </c>
      <c r="BG85" s="133">
        <f>IF(U64=1,1,0)</f>
        <v>0</v>
      </c>
      <c r="BH85" s="133">
        <f>IF(AND(U64=0,T64&lt;&gt;0),1,0)</f>
        <v>0</v>
      </c>
      <c r="BI85" s="20"/>
    </row>
    <row r="86" spans="1:61" ht="1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Rodenbach/Weilerbach</v>
      </c>
      <c r="F86" s="193">
        <v>18</v>
      </c>
      <c r="G86" s="194">
        <v>25</v>
      </c>
      <c r="H86" s="191">
        <v>15</v>
      </c>
      <c r="I86" s="192">
        <v>25</v>
      </c>
      <c r="J86" s="193">
        <v>25</v>
      </c>
      <c r="K86" s="194">
        <v>22</v>
      </c>
      <c r="L86" s="191">
        <v>15</v>
      </c>
      <c r="M86" s="192">
        <v>25</v>
      </c>
      <c r="N86" s="193"/>
      <c r="O86" s="194"/>
      <c r="P86" s="197">
        <f t="shared" si="102"/>
        <v>73</v>
      </c>
      <c r="Q86" s="198">
        <f t="shared" si="89"/>
        <v>97</v>
      </c>
      <c r="R86" s="197">
        <f t="shared" si="103"/>
        <v>1</v>
      </c>
      <c r="S86" s="198">
        <f>IF(G86="","",AR86+AT86+AV86+AX86+AZ86)</f>
        <v>3</v>
      </c>
      <c r="T86" s="182">
        <f t="shared" si="31"/>
        <v>0</v>
      </c>
      <c r="U86" s="183">
        <f t="shared" si="32"/>
        <v>3</v>
      </c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6" t="str">
        <f t="shared" ca="1" si="91"/>
        <v/>
      </c>
      <c r="AN86" s="356"/>
      <c r="AO86" s="357" t="str">
        <f t="shared" ca="1" si="104"/>
        <v/>
      </c>
      <c r="AP86" s="357"/>
      <c r="AQ86" s="184">
        <f t="shared" si="92"/>
        <v>0</v>
      </c>
      <c r="AR86" s="184">
        <f t="shared" si="93"/>
        <v>1</v>
      </c>
      <c r="AS86" s="20">
        <f t="shared" si="94"/>
        <v>0</v>
      </c>
      <c r="AT86" s="185">
        <f t="shared" si="95"/>
        <v>1</v>
      </c>
      <c r="AU86" s="184">
        <f t="shared" si="96"/>
        <v>1</v>
      </c>
      <c r="AV86" s="184">
        <f t="shared" si="97"/>
        <v>0</v>
      </c>
      <c r="AW86" s="20">
        <f t="shared" si="98"/>
        <v>0</v>
      </c>
      <c r="AX86" s="20">
        <f t="shared" si="99"/>
        <v>1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1</v>
      </c>
      <c r="BE86" s="133">
        <f>IF(U75=3,1,0)</f>
        <v>1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.75" hidden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8" t="str">
        <f t="shared" ca="1" si="91"/>
        <v/>
      </c>
      <c r="AN87" s="358"/>
      <c r="AO87" s="357" t="str">
        <f t="shared" ca="1" si="104"/>
        <v/>
      </c>
      <c r="AP87" s="357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8" t="str">
        <f t="shared" ca="1" si="91"/>
        <v/>
      </c>
      <c r="AN88" s="358"/>
      <c r="AO88" s="357" t="str">
        <f t="shared" ca="1" si="104"/>
        <v/>
      </c>
      <c r="AP88" s="357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8" t="str">
        <f t="shared" ca="1" si="91"/>
        <v/>
      </c>
      <c r="AN89" s="358"/>
      <c r="AO89" s="357" t="str">
        <f t="shared" ca="1" si="104"/>
        <v/>
      </c>
      <c r="AP89" s="357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8" t="str">
        <f t="shared" ca="1" si="91"/>
        <v/>
      </c>
      <c r="AN90" s="358"/>
      <c r="AO90" s="357" t="str">
        <f t="shared" ca="1" si="104"/>
        <v/>
      </c>
      <c r="AP90" s="357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.75" hidden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8" t="str">
        <f t="shared" ca="1" si="91"/>
        <v/>
      </c>
      <c r="AN91" s="358"/>
      <c r="AO91" s="357" t="str">
        <f t="shared" ca="1" si="104"/>
        <v/>
      </c>
      <c r="AP91" s="357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60" t="str">
        <f t="shared" ca="1" si="91"/>
        <v/>
      </c>
      <c r="AN92" s="360"/>
      <c r="AO92" s="361" t="str">
        <f t="shared" ca="1" si="104"/>
        <v/>
      </c>
      <c r="AP92" s="361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1</v>
      </c>
      <c r="BC93" s="214">
        <f t="shared" si="106"/>
        <v>0</v>
      </c>
      <c r="BD93" s="214">
        <f t="shared" si="106"/>
        <v>3</v>
      </c>
      <c r="BE93" s="214">
        <f t="shared" si="106"/>
        <v>1</v>
      </c>
      <c r="BF93" s="214">
        <f t="shared" si="106"/>
        <v>1</v>
      </c>
      <c r="BG93" s="214">
        <f t="shared" si="106"/>
        <v>0</v>
      </c>
      <c r="BH93" s="214">
        <f t="shared" si="106"/>
        <v>2</v>
      </c>
      <c r="BI93" s="20">
        <f>SUM(BA93:BH93)</f>
        <v>8</v>
      </c>
    </row>
    <row r="94" spans="1:61" ht="15.75" hidden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SV Miesenbach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52"/>
      <c r="W94" s="352"/>
      <c r="X94" s="352"/>
      <c r="Y94" s="352"/>
      <c r="Z94" s="352"/>
      <c r="AA94" s="352"/>
      <c r="AB94" s="352"/>
      <c r="AC94" s="352"/>
      <c r="AD94" s="352"/>
      <c r="AE94" s="352"/>
      <c r="AF94" s="352"/>
      <c r="AG94" s="352"/>
      <c r="AH94" s="352"/>
      <c r="AI94" s="352"/>
      <c r="AJ94" s="352"/>
      <c r="AK94" s="352"/>
      <c r="AL94" s="352"/>
      <c r="AM94" s="353" t="str">
        <f t="shared" ref="AM94:AM103" ca="1" si="109">IF(U94&lt;&gt;"","",IF(C94&lt;&gt;"","verlegt",IF(B94&lt;TODAY(),"offen","")))</f>
        <v/>
      </c>
      <c r="AN94" s="353"/>
      <c r="AO94" s="354" t="str">
        <f ca="1">IF(U94&lt;&gt;"","",IF(C94="","",IF(C94&lt;TODAY(),"offen","")))</f>
        <v/>
      </c>
      <c r="AP94" s="354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hidden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TSV Hütschenhausen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8" t="str">
        <f t="shared" ca="1" si="109"/>
        <v/>
      </c>
      <c r="AN95" s="358"/>
      <c r="AO95" s="357" t="str">
        <f t="shared" ref="AO95:AO103" ca="1" si="122">IF(U95&lt;&gt;"","",IF(C95="","",IF(C95&lt;TODAY(),"offen","")))</f>
        <v/>
      </c>
      <c r="AP95" s="357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VBC Kaiserslautern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8" t="str">
        <f t="shared" ca="1" si="109"/>
        <v/>
      </c>
      <c r="AN96" s="358"/>
      <c r="AO96" s="357" t="str">
        <f t="shared" ca="1" si="122"/>
        <v/>
      </c>
      <c r="AP96" s="357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Rodenbach/Weilerbach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6" t="str">
        <f t="shared" ca="1" si="109"/>
        <v/>
      </c>
      <c r="AN97" s="356"/>
      <c r="AO97" s="357" t="str">
        <f t="shared" ca="1" si="122"/>
        <v/>
      </c>
      <c r="AP97" s="357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thickBot="1" x14ac:dyDescent="0.3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8" t="str">
        <f t="shared" ca="1" si="109"/>
        <v/>
      </c>
      <c r="AN98" s="358"/>
      <c r="AO98" s="357" t="str">
        <f t="shared" ca="1" si="122"/>
        <v/>
      </c>
      <c r="AP98" s="357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39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8" t="str">
        <f t="shared" ca="1" si="109"/>
        <v/>
      </c>
      <c r="AN99" s="358"/>
      <c r="AO99" s="357" t="str">
        <f t="shared" ca="1" si="122"/>
        <v/>
      </c>
      <c r="AP99" s="357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8" t="str">
        <f t="shared" ca="1" si="109"/>
        <v/>
      </c>
      <c r="AN100" s="358"/>
      <c r="AO100" s="357" t="str">
        <f t="shared" ca="1" si="122"/>
        <v/>
      </c>
      <c r="AP100" s="357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8" t="str">
        <f t="shared" ca="1" si="109"/>
        <v/>
      </c>
      <c r="AN101" s="358"/>
      <c r="AO101" s="357" t="str">
        <f t="shared" ca="1" si="122"/>
        <v/>
      </c>
      <c r="AP101" s="357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.75" hidden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  <c r="AG102" s="355"/>
      <c r="AH102" s="355"/>
      <c r="AI102" s="355"/>
      <c r="AJ102" s="355"/>
      <c r="AK102" s="355"/>
      <c r="AL102" s="355"/>
      <c r="AM102" s="358" t="str">
        <f t="shared" ca="1" si="109"/>
        <v/>
      </c>
      <c r="AN102" s="358"/>
      <c r="AO102" s="357" t="str">
        <f t="shared" ca="1" si="122"/>
        <v/>
      </c>
      <c r="AP102" s="357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60" t="str">
        <f t="shared" ca="1" si="109"/>
        <v/>
      </c>
      <c r="AN103" s="360"/>
      <c r="AO103" s="361" t="str">
        <f t="shared" ca="1" si="122"/>
        <v/>
      </c>
      <c r="AP103" s="361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SV Miesenbach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3" t="str">
        <f t="shared" ref="AM105:AM114" ca="1" si="129">IF(U105&lt;&gt;"","",IF(C105&lt;&gt;"","verlegt",IF(B105&lt;TODAY(),"offen","")))</f>
        <v/>
      </c>
      <c r="AN105" s="353"/>
      <c r="AO105" s="354" t="str">
        <f ca="1">IF(U105&lt;&gt;"","",IF(C105="","",IF(C105&lt;TODAY(),"offen","")))</f>
        <v/>
      </c>
      <c r="AP105" s="354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TSV Hütschenhausen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8" t="str">
        <f t="shared" ca="1" si="129"/>
        <v/>
      </c>
      <c r="AN106" s="358"/>
      <c r="AO106" s="357" t="str">
        <f t="shared" ref="AO106:AO114" ca="1" si="146">IF(U106&lt;&gt;"","",IF(C106="","",IF(C106&lt;TODAY(),"offen","")))</f>
        <v/>
      </c>
      <c r="AP106" s="357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VBC Kaiserslautern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8" t="str">
        <f t="shared" ca="1" si="129"/>
        <v/>
      </c>
      <c r="AN107" s="358"/>
      <c r="AO107" s="357" t="str">
        <f t="shared" ca="1" si="146"/>
        <v/>
      </c>
      <c r="AP107" s="357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Rodenbach/Weilerbach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6" t="str">
        <f t="shared" ca="1" si="129"/>
        <v/>
      </c>
      <c r="AN108" s="356"/>
      <c r="AO108" s="357" t="str">
        <f t="shared" ca="1" si="146"/>
        <v/>
      </c>
      <c r="AP108" s="357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8" t="str">
        <f t="shared" ca="1" si="129"/>
        <v/>
      </c>
      <c r="AN109" s="358"/>
      <c r="AO109" s="357" t="str">
        <f t="shared" ca="1" si="146"/>
        <v/>
      </c>
      <c r="AP109" s="357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8" t="str">
        <f t="shared" ca="1" si="129"/>
        <v/>
      </c>
      <c r="AN110" s="358"/>
      <c r="AO110" s="357" t="str">
        <f t="shared" ca="1" si="146"/>
        <v/>
      </c>
      <c r="AP110" s="357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8" t="str">
        <f t="shared" ca="1" si="129"/>
        <v/>
      </c>
      <c r="AN111" s="358"/>
      <c r="AO111" s="357" t="str">
        <f t="shared" ca="1" si="146"/>
        <v/>
      </c>
      <c r="AP111" s="357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8" t="str">
        <f t="shared" ca="1" si="129"/>
        <v/>
      </c>
      <c r="AN112" s="358"/>
      <c r="AO112" s="357" t="str">
        <f t="shared" ca="1" si="146"/>
        <v/>
      </c>
      <c r="AP112" s="357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8" t="str">
        <f t="shared" ca="1" si="129"/>
        <v/>
      </c>
      <c r="AN113" s="358"/>
      <c r="AO113" s="357" t="str">
        <f t="shared" ca="1" si="146"/>
        <v/>
      </c>
      <c r="AP113" s="357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9"/>
      <c r="W114" s="359"/>
      <c r="X114" s="359"/>
      <c r="Y114" s="359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60" t="str">
        <f t="shared" ca="1" si="129"/>
        <v/>
      </c>
      <c r="AN114" s="360"/>
      <c r="AO114" s="361" t="str">
        <f t="shared" ca="1" si="146"/>
        <v/>
      </c>
      <c r="AP114" s="361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SV Miesenbach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52"/>
      <c r="W116" s="352"/>
      <c r="X116" s="352"/>
      <c r="Y116" s="352"/>
      <c r="Z116" s="352"/>
      <c r="AA116" s="352"/>
      <c r="AB116" s="352"/>
      <c r="AC116" s="352"/>
      <c r="AD116" s="352"/>
      <c r="AE116" s="352"/>
      <c r="AF116" s="352"/>
      <c r="AG116" s="352"/>
      <c r="AH116" s="352"/>
      <c r="AI116" s="352"/>
      <c r="AJ116" s="352"/>
      <c r="AK116" s="352"/>
      <c r="AL116" s="352"/>
      <c r="AM116" s="353" t="str">
        <f t="shared" ref="AM116:AM125" ca="1" si="152">IF(U116&lt;&gt;"","",IF(C116&lt;&gt;"","verlegt",IF(B116&lt;TODAY(),"offen","")))</f>
        <v/>
      </c>
      <c r="AN116" s="353"/>
      <c r="AO116" s="354" t="str">
        <f ca="1">IF(U116&lt;&gt;"","",IF(C116="","",IF(C116&lt;TODAY(),"offen","")))</f>
        <v/>
      </c>
      <c r="AP116" s="354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TSV Hütschenhausen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8" t="str">
        <f t="shared" ca="1" si="152"/>
        <v/>
      </c>
      <c r="AN117" s="358"/>
      <c r="AO117" s="357" t="str">
        <f t="shared" ref="AO117:AO125" ca="1" si="165">IF(U117&lt;&gt;"","",IF(C117="","",IF(C117&lt;TODAY(),"offen","")))</f>
        <v/>
      </c>
      <c r="AP117" s="357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VBC Kaiserslautern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8" t="str">
        <f t="shared" ca="1" si="152"/>
        <v/>
      </c>
      <c r="AN118" s="358"/>
      <c r="AO118" s="357" t="str">
        <f t="shared" ca="1" si="165"/>
        <v/>
      </c>
      <c r="AP118" s="357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Rodenbach/Weilerbach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  <c r="AG119" s="355"/>
      <c r="AH119" s="355"/>
      <c r="AI119" s="355"/>
      <c r="AJ119" s="355"/>
      <c r="AK119" s="355"/>
      <c r="AL119" s="355"/>
      <c r="AM119" s="356" t="str">
        <f t="shared" ca="1" si="152"/>
        <v/>
      </c>
      <c r="AN119" s="356"/>
      <c r="AO119" s="357" t="str">
        <f t="shared" ca="1" si="165"/>
        <v/>
      </c>
      <c r="AP119" s="357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  <c r="AG120" s="355"/>
      <c r="AH120" s="355"/>
      <c r="AI120" s="355"/>
      <c r="AJ120" s="355"/>
      <c r="AK120" s="355"/>
      <c r="AL120" s="355"/>
      <c r="AM120" s="358" t="str">
        <f t="shared" ca="1" si="152"/>
        <v/>
      </c>
      <c r="AN120" s="358"/>
      <c r="AO120" s="357" t="str">
        <f t="shared" ca="1" si="165"/>
        <v/>
      </c>
      <c r="AP120" s="357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8" t="str">
        <f t="shared" ca="1" si="152"/>
        <v/>
      </c>
      <c r="AN121" s="358"/>
      <c r="AO121" s="357" t="str">
        <f t="shared" ca="1" si="165"/>
        <v/>
      </c>
      <c r="AP121" s="357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8" t="str">
        <f t="shared" ca="1" si="152"/>
        <v/>
      </c>
      <c r="AN122" s="358"/>
      <c r="AO122" s="357" t="str">
        <f t="shared" ca="1" si="165"/>
        <v/>
      </c>
      <c r="AP122" s="357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8" t="str">
        <f t="shared" ca="1" si="152"/>
        <v/>
      </c>
      <c r="AN123" s="358"/>
      <c r="AO123" s="357" t="str">
        <f t="shared" ca="1" si="165"/>
        <v/>
      </c>
      <c r="AP123" s="357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  <c r="AH124" s="355"/>
      <c r="AI124" s="355"/>
      <c r="AJ124" s="355"/>
      <c r="AK124" s="355"/>
      <c r="AL124" s="355"/>
      <c r="AM124" s="358" t="str">
        <f t="shared" ca="1" si="152"/>
        <v/>
      </c>
      <c r="AN124" s="358"/>
      <c r="AO124" s="357" t="str">
        <f t="shared" ca="1" si="165"/>
        <v/>
      </c>
      <c r="AP124" s="357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60" t="str">
        <f t="shared" ca="1" si="152"/>
        <v/>
      </c>
      <c r="AN125" s="360"/>
      <c r="AO125" s="361" t="str">
        <f t="shared" ca="1" si="165"/>
        <v/>
      </c>
      <c r="AP125" s="36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SV Miesenbach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3" t="str">
        <f t="shared" ref="AM127:AM136" ca="1" si="170">IF(U127&lt;&gt;"","",IF(C127&lt;&gt;"","verlegt",IF(B127&lt;TODAY(),"offen","")))</f>
        <v/>
      </c>
      <c r="AN127" s="353"/>
      <c r="AO127" s="354" t="str">
        <f ca="1">IF(U127&lt;&gt;"","",IF(C127="","",IF(C127&lt;TODAY(),"offen","")))</f>
        <v/>
      </c>
      <c r="AP127" s="354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TSV Hütschenhausen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8" t="str">
        <f t="shared" ca="1" si="170"/>
        <v/>
      </c>
      <c r="AN128" s="358"/>
      <c r="AO128" s="357" t="str">
        <f t="shared" ref="AO128:AO136" ca="1" si="183">IF(U128&lt;&gt;"","",IF(C128="","",IF(C128&lt;TODAY(),"offen","")))</f>
        <v/>
      </c>
      <c r="AP128" s="357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VBC Kaiserslautern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8" t="str">
        <f t="shared" ca="1" si="170"/>
        <v/>
      </c>
      <c r="AN129" s="358"/>
      <c r="AO129" s="357" t="str">
        <f t="shared" ca="1" si="183"/>
        <v/>
      </c>
      <c r="AP129" s="357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Rodenbach/Weilerbach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6" t="str">
        <f t="shared" ca="1" si="170"/>
        <v/>
      </c>
      <c r="AN130" s="356"/>
      <c r="AO130" s="357" t="str">
        <f t="shared" ca="1" si="183"/>
        <v/>
      </c>
      <c r="AP130" s="357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8" t="str">
        <f t="shared" ca="1" si="170"/>
        <v/>
      </c>
      <c r="AN131" s="358"/>
      <c r="AO131" s="357" t="str">
        <f t="shared" ca="1" si="183"/>
        <v/>
      </c>
      <c r="AP131" s="357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  <c r="AG132" s="355"/>
      <c r="AH132" s="355"/>
      <c r="AI132" s="355"/>
      <c r="AJ132" s="355"/>
      <c r="AK132" s="355"/>
      <c r="AL132" s="355"/>
      <c r="AM132" s="358" t="str">
        <f t="shared" ca="1" si="170"/>
        <v/>
      </c>
      <c r="AN132" s="358"/>
      <c r="AO132" s="357" t="str">
        <f t="shared" ca="1" si="183"/>
        <v/>
      </c>
      <c r="AP132" s="357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8" t="str">
        <f t="shared" ca="1" si="170"/>
        <v/>
      </c>
      <c r="AN133" s="358"/>
      <c r="AO133" s="357" t="str">
        <f t="shared" ca="1" si="183"/>
        <v/>
      </c>
      <c r="AP133" s="357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  <c r="AG134" s="355"/>
      <c r="AH134" s="355"/>
      <c r="AI134" s="355"/>
      <c r="AJ134" s="355"/>
      <c r="AK134" s="355"/>
      <c r="AL134" s="355"/>
      <c r="AM134" s="358" t="str">
        <f t="shared" ca="1" si="170"/>
        <v/>
      </c>
      <c r="AN134" s="358"/>
      <c r="AO134" s="357" t="str">
        <f t="shared" ca="1" si="183"/>
        <v/>
      </c>
      <c r="AP134" s="357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  <c r="AG135" s="355"/>
      <c r="AH135" s="355"/>
      <c r="AI135" s="355"/>
      <c r="AJ135" s="355"/>
      <c r="AK135" s="355"/>
      <c r="AL135" s="355"/>
      <c r="AM135" s="358" t="str">
        <f t="shared" ca="1" si="170"/>
        <v/>
      </c>
      <c r="AN135" s="358"/>
      <c r="AO135" s="357" t="str">
        <f t="shared" ca="1" si="183"/>
        <v/>
      </c>
      <c r="AP135" s="357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60" t="str">
        <f t="shared" ca="1" si="170"/>
        <v/>
      </c>
      <c r="AN136" s="360"/>
      <c r="AO136" s="361" t="str">
        <f t="shared" ca="1" si="183"/>
        <v/>
      </c>
      <c r="AP136" s="36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SV Miesenbach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3" t="str">
        <f t="shared" ref="AM138:AM147" ca="1" si="188">IF(U138&lt;&gt;"","",IF(C138&lt;&gt;"","verlegt",IF(B138&lt;TODAY(),"offen","")))</f>
        <v/>
      </c>
      <c r="AN138" s="353"/>
      <c r="AO138" s="354" t="str">
        <f ca="1">IF(U138&lt;&gt;"","",IF(C138="","",IF(C138&lt;TODAY(),"offen","")))</f>
        <v/>
      </c>
      <c r="AP138" s="354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TSV Hütschenhausen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355"/>
      <c r="AI139" s="355"/>
      <c r="AJ139" s="355"/>
      <c r="AK139" s="355"/>
      <c r="AL139" s="355"/>
      <c r="AM139" s="358" t="str">
        <f t="shared" ca="1" si="188"/>
        <v/>
      </c>
      <c r="AN139" s="358"/>
      <c r="AO139" s="357" t="str">
        <f t="shared" ref="AO139:AO147" ca="1" si="201">IF(U139&lt;&gt;"","",IF(C139="","",IF(C139&lt;TODAY(),"offen","")))</f>
        <v/>
      </c>
      <c r="AP139" s="357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VBC Kaiserslautern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  <c r="AG140" s="355"/>
      <c r="AH140" s="355"/>
      <c r="AI140" s="355"/>
      <c r="AJ140" s="355"/>
      <c r="AK140" s="355"/>
      <c r="AL140" s="355"/>
      <c r="AM140" s="358" t="str">
        <f t="shared" ca="1" si="188"/>
        <v/>
      </c>
      <c r="AN140" s="358"/>
      <c r="AO140" s="357" t="str">
        <f t="shared" ca="1" si="201"/>
        <v/>
      </c>
      <c r="AP140" s="357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Rodenbach/Weilerbach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6" t="str">
        <f t="shared" ca="1" si="188"/>
        <v/>
      </c>
      <c r="AN141" s="356"/>
      <c r="AO141" s="357" t="str">
        <f t="shared" ca="1" si="201"/>
        <v/>
      </c>
      <c r="AP141" s="357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8" t="str">
        <f t="shared" ca="1" si="188"/>
        <v/>
      </c>
      <c r="AN142" s="358"/>
      <c r="AO142" s="357" t="str">
        <f t="shared" ca="1" si="201"/>
        <v/>
      </c>
      <c r="AP142" s="357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8" t="str">
        <f t="shared" ca="1" si="188"/>
        <v/>
      </c>
      <c r="AN143" s="358"/>
      <c r="AO143" s="357" t="str">
        <f t="shared" ca="1" si="201"/>
        <v/>
      </c>
      <c r="AP143" s="357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8" t="str">
        <f t="shared" ca="1" si="188"/>
        <v/>
      </c>
      <c r="AN144" s="358"/>
      <c r="AO144" s="357" t="str">
        <f t="shared" ca="1" si="201"/>
        <v/>
      </c>
      <c r="AP144" s="357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  <c r="AG145" s="355"/>
      <c r="AH145" s="355"/>
      <c r="AI145" s="355"/>
      <c r="AJ145" s="355"/>
      <c r="AK145" s="355"/>
      <c r="AL145" s="355"/>
      <c r="AM145" s="358" t="str">
        <f t="shared" ca="1" si="188"/>
        <v/>
      </c>
      <c r="AN145" s="358"/>
      <c r="AO145" s="357" t="str">
        <f t="shared" ca="1" si="201"/>
        <v/>
      </c>
      <c r="AP145" s="357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355"/>
      <c r="AI146" s="355"/>
      <c r="AJ146" s="355"/>
      <c r="AK146" s="355"/>
      <c r="AL146" s="355"/>
      <c r="AM146" s="358" t="str">
        <f t="shared" ca="1" si="188"/>
        <v/>
      </c>
      <c r="AN146" s="358"/>
      <c r="AO146" s="357" t="str">
        <f t="shared" ca="1" si="201"/>
        <v/>
      </c>
      <c r="AP146" s="357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9"/>
      <c r="W147" s="359"/>
      <c r="X147" s="359"/>
      <c r="Y147" s="359"/>
      <c r="Z147" s="359"/>
      <c r="AA147" s="359"/>
      <c r="AB147" s="359"/>
      <c r="AC147" s="359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60" t="str">
        <f t="shared" ca="1" si="188"/>
        <v/>
      </c>
      <c r="AN147" s="360"/>
      <c r="AO147" s="361" t="str">
        <f t="shared" ca="1" si="201"/>
        <v/>
      </c>
      <c r="AP147" s="36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SV Miesenbach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3" t="str">
        <f t="shared" ref="AM149:AM158" ca="1" si="206">IF(U149&lt;&gt;"","",IF(C149&lt;&gt;"","verlegt",IF(B149&lt;TODAY(),"offen","")))</f>
        <v/>
      </c>
      <c r="AN149" s="353"/>
      <c r="AO149" s="354" t="str">
        <f ca="1">IF(U149&lt;&gt;"","",IF(C149="","",IF(C149&lt;TODAY(),"offen","")))</f>
        <v/>
      </c>
      <c r="AP149" s="354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TSV Hütschenhausen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8" t="str">
        <f t="shared" ca="1" si="206"/>
        <v/>
      </c>
      <c r="AN150" s="358"/>
      <c r="AO150" s="357" t="str">
        <f t="shared" ref="AO150:AO158" ca="1" si="218">IF(U150&lt;&gt;"","",IF(C150="","",IF(C150&lt;TODAY(),"offen","")))</f>
        <v/>
      </c>
      <c r="AP150" s="357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VBC Kaiserslautern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  <c r="AG151" s="355"/>
      <c r="AH151" s="355"/>
      <c r="AI151" s="355"/>
      <c r="AJ151" s="355"/>
      <c r="AK151" s="355"/>
      <c r="AL151" s="355"/>
      <c r="AM151" s="358" t="str">
        <f t="shared" ca="1" si="206"/>
        <v/>
      </c>
      <c r="AN151" s="358"/>
      <c r="AO151" s="357" t="str">
        <f t="shared" ca="1" si="218"/>
        <v/>
      </c>
      <c r="AP151" s="357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Rodenbach/Weilerbach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6" t="str">
        <f t="shared" ca="1" si="206"/>
        <v/>
      </c>
      <c r="AN152" s="356"/>
      <c r="AO152" s="357" t="str">
        <f t="shared" ca="1" si="218"/>
        <v/>
      </c>
      <c r="AP152" s="357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8" t="str">
        <f t="shared" ca="1" si="206"/>
        <v/>
      </c>
      <c r="AN153" s="358"/>
      <c r="AO153" s="357" t="str">
        <f t="shared" ca="1" si="218"/>
        <v/>
      </c>
      <c r="AP153" s="357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  <c r="AG154" s="355"/>
      <c r="AH154" s="355"/>
      <c r="AI154" s="355"/>
      <c r="AJ154" s="355"/>
      <c r="AK154" s="355"/>
      <c r="AL154" s="355"/>
      <c r="AM154" s="358" t="str">
        <f t="shared" ca="1" si="206"/>
        <v/>
      </c>
      <c r="AN154" s="358"/>
      <c r="AO154" s="357" t="str">
        <f t="shared" ca="1" si="218"/>
        <v/>
      </c>
      <c r="AP154" s="357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  <c r="AG155" s="355"/>
      <c r="AH155" s="355"/>
      <c r="AI155" s="355"/>
      <c r="AJ155" s="355"/>
      <c r="AK155" s="355"/>
      <c r="AL155" s="355"/>
      <c r="AM155" s="358" t="str">
        <f t="shared" ca="1" si="206"/>
        <v/>
      </c>
      <c r="AN155" s="358"/>
      <c r="AO155" s="357" t="str">
        <f t="shared" ca="1" si="218"/>
        <v/>
      </c>
      <c r="AP155" s="357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55"/>
      <c r="AM156" s="358" t="str">
        <f t="shared" ca="1" si="206"/>
        <v/>
      </c>
      <c r="AN156" s="358"/>
      <c r="AO156" s="357" t="str">
        <f t="shared" ca="1" si="218"/>
        <v/>
      </c>
      <c r="AP156" s="357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.75" hidden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8" t="str">
        <f t="shared" ca="1" si="206"/>
        <v/>
      </c>
      <c r="AN157" s="358"/>
      <c r="AO157" s="357" t="str">
        <f t="shared" ca="1" si="218"/>
        <v/>
      </c>
      <c r="AP157" s="357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9"/>
      <c r="W158" s="359"/>
      <c r="X158" s="359"/>
      <c r="Y158" s="359"/>
      <c r="Z158" s="359"/>
      <c r="AA158" s="359"/>
      <c r="AB158" s="359"/>
      <c r="AC158" s="359"/>
      <c r="AD158" s="359"/>
      <c r="AE158" s="359"/>
      <c r="AF158" s="359"/>
      <c r="AG158" s="359"/>
      <c r="AH158" s="359"/>
      <c r="AI158" s="359"/>
      <c r="AJ158" s="359"/>
      <c r="AK158" s="359"/>
      <c r="AL158" s="359"/>
      <c r="AM158" s="360" t="str">
        <f t="shared" ca="1" si="206"/>
        <v/>
      </c>
      <c r="AN158" s="360"/>
      <c r="AO158" s="361" t="str">
        <f t="shared" ca="1" si="218"/>
        <v/>
      </c>
      <c r="AP158" s="36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9"/>
  <sheetViews>
    <sheetView topLeftCell="D1" zoomScale="130" zoomScaleNormal="130" workbookViewId="0">
      <selection activeCell="J73" sqref="J73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7" width="4.28515625" style="8" bestFit="1" customWidth="1"/>
    <col min="8" max="12" width="4" style="8" bestFit="1" customWidth="1"/>
    <col min="13" max="13" width="3.28515625" style="8" bestFit="1" customWidth="1"/>
    <col min="14" max="18" width="4" style="8" bestFit="1" customWidth="1"/>
    <col min="19" max="21" width="3.28515625" style="8" customWidth="1"/>
    <col min="22" max="27" width="3.28515625" style="8" bestFit="1" customWidth="1"/>
    <col min="28" max="32" width="3.5703125" style="8" bestFit="1" customWidth="1"/>
    <col min="33" max="36" width="3" style="8" bestFit="1" customWidth="1"/>
    <col min="37" max="37" width="3.5703125" style="8" bestFit="1" customWidth="1"/>
    <col min="38" max="43" width="4" style="8" bestFit="1" customWidth="1"/>
    <col min="44" max="44" width="8.7109375" style="8" bestFit="1" customWidth="1"/>
    <col min="45" max="45" width="4.8554687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thickBot="1" x14ac:dyDescent="0.25">
      <c r="A1" s="1"/>
      <c r="B1" s="2"/>
      <c r="C1" s="3"/>
      <c r="D1" s="4"/>
      <c r="E1" s="4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1"/>
      <c r="AC1" s="1"/>
      <c r="AD1" s="1"/>
      <c r="AE1" s="1"/>
      <c r="AF1" s="1"/>
      <c r="AG1" s="1"/>
      <c r="AH1" s="1"/>
      <c r="AI1" s="1"/>
      <c r="AJ1" s="1"/>
      <c r="AK1" s="1"/>
      <c r="AL1" s="311"/>
      <c r="AM1" s="311"/>
      <c r="AN1" s="311"/>
      <c r="AO1" s="311"/>
      <c r="AP1" s="311"/>
      <c r="AQ1" s="31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51</v>
      </c>
      <c r="F2" s="312" t="str">
        <f>E3</f>
        <v>TSG Trippstadt</v>
      </c>
      <c r="G2" s="312"/>
      <c r="H2" s="312" t="str">
        <f>E6</f>
        <v>Feuerball KL</v>
      </c>
      <c r="I2" s="312"/>
      <c r="J2" s="312" t="str">
        <f>E9</f>
        <v>Erlenbach/Morlautern</v>
      </c>
      <c r="K2" s="312"/>
      <c r="L2" s="312" t="str">
        <f>E12</f>
        <v>TV Rodenbach US</v>
      </c>
      <c r="M2" s="312"/>
      <c r="N2" s="312" t="str">
        <f>E15</f>
        <v>Niederkirchen/Roßbach</v>
      </c>
      <c r="O2" s="312"/>
      <c r="P2" s="312">
        <f>E18</f>
        <v>0</v>
      </c>
      <c r="Q2" s="312"/>
      <c r="R2" s="313">
        <f>E21</f>
        <v>0</v>
      </c>
      <c r="S2" s="313"/>
      <c r="T2" s="314"/>
      <c r="U2" s="314"/>
      <c r="V2" s="314">
        <f>E27</f>
        <v>0</v>
      </c>
      <c r="W2" s="314"/>
      <c r="X2" s="314">
        <f>E30</f>
        <v>0</v>
      </c>
      <c r="Y2" s="314"/>
      <c r="Z2" s="327">
        <f>E33</f>
        <v>0</v>
      </c>
      <c r="AA2" s="327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8" t="s">
        <v>6</v>
      </c>
      <c r="AH2" s="329"/>
      <c r="AI2" s="328" t="s">
        <v>7</v>
      </c>
      <c r="AJ2" s="329"/>
      <c r="AK2" s="10" t="s">
        <v>8</v>
      </c>
      <c r="AL2" s="317" t="s">
        <v>9</v>
      </c>
      <c r="AM2" s="317"/>
      <c r="AN2" s="315" t="s">
        <v>10</v>
      </c>
      <c r="AO2" s="315"/>
      <c r="AP2" s="316" t="s">
        <v>11</v>
      </c>
      <c r="AQ2" s="316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321" t="s">
        <v>54</v>
      </c>
      <c r="F3" s="22" t="s">
        <v>22</v>
      </c>
      <c r="G3" s="23" t="s">
        <v>22</v>
      </c>
      <c r="H3" s="24">
        <f>P39</f>
        <v>76</v>
      </c>
      <c r="I3" s="25">
        <f>Q39</f>
        <v>60</v>
      </c>
      <c r="J3" s="26">
        <f>P40</f>
        <v>89</v>
      </c>
      <c r="K3" s="27">
        <f>Q40</f>
        <v>102</v>
      </c>
      <c r="L3" s="24">
        <f>P41</f>
        <v>86</v>
      </c>
      <c r="M3" s="28">
        <f>Q41</f>
        <v>98</v>
      </c>
      <c r="N3" s="237" t="str">
        <f>P42</f>
        <v/>
      </c>
      <c r="O3" s="259" t="str">
        <f>Q42</f>
        <v/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251</v>
      </c>
      <c r="AM3" s="36">
        <f t="shared" si="0"/>
        <v>260</v>
      </c>
      <c r="AN3" s="36">
        <f>SUM(G6,G9,G12,G15,G18,G21,G24,G27,G30,G33)</f>
        <v>132</v>
      </c>
      <c r="AO3" s="37">
        <f>SUM(F6,F9,F12,F15,F18,F21,F24,F27,F30,F33)</f>
        <v>185</v>
      </c>
      <c r="AP3" s="38">
        <f>AL3+AN3</f>
        <v>383</v>
      </c>
      <c r="AQ3" s="39">
        <f>AM3+AO3</f>
        <v>445</v>
      </c>
      <c r="AR3" s="40">
        <f>IF(AQ3=0,"",AP3/AQ3)</f>
        <v>0.86067415730337082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0</v>
      </c>
      <c r="AZ3" s="43">
        <f>IF(L4&gt;M4,1,0)</f>
        <v>0</v>
      </c>
      <c r="BA3" s="44">
        <f>IF(N4&gt;O4,1,0)</f>
        <v>0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1</v>
      </c>
      <c r="BI3" s="16"/>
      <c r="BJ3" s="16">
        <f>IF(AQ3&lt;&gt;0,ROUND(AP3/AQ3,1)*10,AP3*10)</f>
        <v>9</v>
      </c>
      <c r="BK3" s="16">
        <f>IF(AQ3&lt;&gt;0,AP3/AQ3,0)</f>
        <v>0.86067415730337082</v>
      </c>
      <c r="BL3" s="17" t="s">
        <v>24</v>
      </c>
    </row>
    <row r="4" spans="1:64" ht="15.75" x14ac:dyDescent="0.25">
      <c r="A4" s="18"/>
      <c r="C4" s="20"/>
      <c r="D4" s="21"/>
      <c r="E4" s="322"/>
      <c r="F4" s="45" t="s">
        <v>22</v>
      </c>
      <c r="G4" s="46" t="s">
        <v>22</v>
      </c>
      <c r="H4" s="47">
        <f>R39</f>
        <v>3</v>
      </c>
      <c r="I4" s="48">
        <f>S39</f>
        <v>0</v>
      </c>
      <c r="J4" s="49">
        <f>R40</f>
        <v>1</v>
      </c>
      <c r="K4" s="50">
        <f>S40</f>
        <v>3</v>
      </c>
      <c r="L4" s="47">
        <f>R41</f>
        <v>1</v>
      </c>
      <c r="M4" s="51">
        <f>S41</f>
        <v>3</v>
      </c>
      <c r="N4" s="239" t="str">
        <f>R42</f>
        <v/>
      </c>
      <c r="O4" s="260" t="str">
        <f>S42</f>
        <v/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5</v>
      </c>
      <c r="AC4" s="34">
        <f>BA49+BE49</f>
        <v>1</v>
      </c>
      <c r="AD4" s="34">
        <f>BB49+BF49</f>
        <v>0</v>
      </c>
      <c r="AE4" s="34">
        <f>BC49+BG49</f>
        <v>1</v>
      </c>
      <c r="AF4" s="34">
        <f>BD49+BH49</f>
        <v>3</v>
      </c>
      <c r="AG4" s="34">
        <f>AP4</f>
        <v>7</v>
      </c>
      <c r="AH4" s="34">
        <f>AQ4</f>
        <v>12</v>
      </c>
      <c r="AI4" s="56">
        <f>AP5</f>
        <v>4</v>
      </c>
      <c r="AJ4" s="56">
        <f>AQ5</f>
        <v>11</v>
      </c>
      <c r="AK4" s="34">
        <f>BD4</f>
        <v>3</v>
      </c>
      <c r="AL4" s="35">
        <f t="shared" si="0"/>
        <v>5</v>
      </c>
      <c r="AM4" s="35">
        <f t="shared" si="0"/>
        <v>6</v>
      </c>
      <c r="AN4" s="57">
        <f>SUM(G7,G10,G13,G16,G19,G22,G25,G28,G31,G34)</f>
        <v>2</v>
      </c>
      <c r="AO4" s="58">
        <f>SUM(F7,F10,F13,F16,F19,F22,F25,F28,F31,F34)</f>
        <v>6</v>
      </c>
      <c r="AP4" s="59">
        <f t="shared" ref="AP4:AQ35" si="1">AL4+AN4</f>
        <v>7</v>
      </c>
      <c r="AQ4" s="60">
        <f t="shared" si="1"/>
        <v>12</v>
      </c>
      <c r="AR4" s="40">
        <f>IF(AQ4=0,"",AP4/AQ4)</f>
        <v>0.58333333333333337</v>
      </c>
      <c r="AS4" s="61"/>
      <c r="AT4" s="42"/>
      <c r="AU4" s="43"/>
      <c r="AV4" s="43"/>
      <c r="AW4" s="62">
        <f>AP5*10000000-AQ5*100000+BJ4+BJ3</f>
        <v>38906009</v>
      </c>
      <c r="AX4" s="43"/>
      <c r="AY4" s="44">
        <f>IF(AW4&lt;AW7,7,6)</f>
        <v>6</v>
      </c>
      <c r="AZ4" s="43">
        <f>IF(AW4&lt;AW10,AY4,AY4-1)</f>
        <v>6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4</v>
      </c>
      <c r="BD4" s="43">
        <f>IF(AW4&lt;AW22,BC4,BC4-1)</f>
        <v>3</v>
      </c>
      <c r="BE4" s="44"/>
      <c r="BF4" s="43"/>
      <c r="BG4" s="44"/>
      <c r="BH4" s="43"/>
      <c r="BI4" s="16">
        <f>BH3+BH5</f>
        <v>1</v>
      </c>
      <c r="BJ4" s="16">
        <f>IF(AQ4&lt;&gt;0,ROUND(AP4/AQ4,1)*10000, AP4*10000)</f>
        <v>6000</v>
      </c>
      <c r="BK4" s="16">
        <f>IF(AQ4&lt;&gt;0,AP4/AQ4,0)</f>
        <v>0.58333333333333337</v>
      </c>
      <c r="BL4" s="17" t="s">
        <v>6</v>
      </c>
    </row>
    <row r="5" spans="1:64" ht="16.5" thickBot="1" x14ac:dyDescent="0.3">
      <c r="A5" s="18"/>
      <c r="C5" s="20"/>
      <c r="D5" s="21"/>
      <c r="E5" s="323"/>
      <c r="F5" s="63" t="s">
        <v>22</v>
      </c>
      <c r="G5" s="64" t="s">
        <v>22</v>
      </c>
      <c r="H5" s="65">
        <f>T39</f>
        <v>3</v>
      </c>
      <c r="I5" s="66">
        <f>U39</f>
        <v>0</v>
      </c>
      <c r="J5" s="67">
        <f>T40</f>
        <v>0</v>
      </c>
      <c r="K5" s="68">
        <f>U40</f>
        <v>3</v>
      </c>
      <c r="L5" s="65">
        <f>T41</f>
        <v>0</v>
      </c>
      <c r="M5" s="69">
        <f>U41</f>
        <v>3</v>
      </c>
      <c r="N5" s="241">
        <f>T42</f>
        <v>0</v>
      </c>
      <c r="O5" s="309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3</v>
      </c>
      <c r="AM5" s="76">
        <f t="shared" si="0"/>
        <v>6</v>
      </c>
      <c r="AN5" s="77">
        <f>SUM(G8,G11,G14,G17,G20,G23,G26,G29,G32,G35)</f>
        <v>1</v>
      </c>
      <c r="AO5" s="78">
        <f>SUM(F8,F11,F14,F17,F20,F23,F26,F29,F32,F35)</f>
        <v>5</v>
      </c>
      <c r="AP5" s="79">
        <f t="shared" si="1"/>
        <v>4</v>
      </c>
      <c r="AQ5" s="80">
        <f t="shared" si="1"/>
        <v>11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0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0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21" t="s">
        <v>55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>
        <f>P51</f>
        <v>46</v>
      </c>
      <c r="K6" s="23">
        <f>Q51</f>
        <v>75</v>
      </c>
      <c r="L6" s="87">
        <f>P52</f>
        <v>0</v>
      </c>
      <c r="M6" s="88">
        <f>Q52</f>
        <v>75</v>
      </c>
      <c r="N6" s="243" t="str">
        <f>P53</f>
        <v/>
      </c>
      <c r="O6" s="310" t="str">
        <f>Q53</f>
        <v/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46</v>
      </c>
      <c r="AM6" s="97">
        <f t="shared" si="2"/>
        <v>150</v>
      </c>
      <c r="AN6" s="96">
        <f>SUM(I3,I9,I12,I15,I18,I21,I24,I27,I30,I33)</f>
        <v>162</v>
      </c>
      <c r="AO6" s="98">
        <f>SUM(H3,H9,H12,H15,H18,H21,H24,H27,H30,H33)</f>
        <v>230</v>
      </c>
      <c r="AP6" s="99">
        <f t="shared" si="1"/>
        <v>208</v>
      </c>
      <c r="AQ6" s="39">
        <f t="shared" si="1"/>
        <v>380</v>
      </c>
      <c r="AR6" s="40">
        <f>IF(AQ6=0,"",AP6/AQ6)</f>
        <v>0.54736842105263162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5</v>
      </c>
      <c r="BK6" s="16">
        <f t="shared" ref="BK6:BK34" si="3">IF(AQ6&lt;&gt;0,AP6/AQ6,0)</f>
        <v>0.54736842105263162</v>
      </c>
      <c r="BL6" s="17" t="s">
        <v>24</v>
      </c>
    </row>
    <row r="7" spans="1:64" ht="15.75" x14ac:dyDescent="0.25">
      <c r="A7" s="18"/>
      <c r="C7" s="20"/>
      <c r="D7" s="21"/>
      <c r="E7" s="322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47">
        <f>R52</f>
        <v>0</v>
      </c>
      <c r="M7" s="51">
        <f>S52</f>
        <v>3</v>
      </c>
      <c r="N7" s="239" t="str">
        <f>R53</f>
        <v/>
      </c>
      <c r="O7" s="260" t="str">
        <f>S53</f>
        <v/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5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5</v>
      </c>
      <c r="AG7" s="34">
        <f>AP7</f>
        <v>0</v>
      </c>
      <c r="AH7" s="34">
        <f>AQ7</f>
        <v>15</v>
      </c>
      <c r="AI7" s="56">
        <f>AP8</f>
        <v>0</v>
      </c>
      <c r="AJ7" s="56">
        <f>AQ8</f>
        <v>15</v>
      </c>
      <c r="AK7" s="34">
        <f>BD7</f>
        <v>7</v>
      </c>
      <c r="AL7" s="57">
        <f t="shared" si="2"/>
        <v>0</v>
      </c>
      <c r="AM7" s="57">
        <f t="shared" si="2"/>
        <v>6</v>
      </c>
      <c r="AN7" s="35">
        <f>SUM(I4,I10,I13,I16,I19,I22,I25,I28,I31,I34)</f>
        <v>0</v>
      </c>
      <c r="AO7" s="58">
        <f>SUM(H4,H10,H13,H16,H19,H22,H25,H28,H31,H34)</f>
        <v>9</v>
      </c>
      <c r="AP7" s="59">
        <f t="shared" si="1"/>
        <v>0</v>
      </c>
      <c r="AQ7" s="60">
        <f t="shared" si="1"/>
        <v>15</v>
      </c>
      <c r="AR7" s="40">
        <f>IF(AQ7=0,"",AP7/AQ7)</f>
        <v>0</v>
      </c>
      <c r="AS7" s="61"/>
      <c r="AT7" s="42"/>
      <c r="AU7" s="16"/>
      <c r="AV7" s="16"/>
      <c r="AW7" s="62">
        <f>AP8*10000000-AQ8*100000+BJ7+BJ6</f>
        <v>-1499995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thickBot="1" x14ac:dyDescent="0.3">
      <c r="A8" s="18"/>
      <c r="C8" s="20"/>
      <c r="D8" s="21"/>
      <c r="E8" s="323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65">
        <f>T52</f>
        <v>0</v>
      </c>
      <c r="M8" s="69">
        <f>U52</f>
        <v>3</v>
      </c>
      <c r="N8" s="241">
        <f>T53</f>
        <v>0</v>
      </c>
      <c r="O8" s="309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6</v>
      </c>
      <c r="AN8" s="35">
        <f>SUM(I5,I11,I14,I17,I20,I23,I26,I29,I32,I35)</f>
        <v>0</v>
      </c>
      <c r="AO8" s="78">
        <f>SUM(H5,H11,H14,H17,H20,H23,H26,H29,H32,H35)</f>
        <v>9</v>
      </c>
      <c r="AP8" s="79">
        <f t="shared" si="1"/>
        <v>0</v>
      </c>
      <c r="AQ8" s="80">
        <f t="shared" si="1"/>
        <v>15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321" t="s">
        <v>64</v>
      </c>
      <c r="F9" s="22">
        <f>P61</f>
        <v>75</v>
      </c>
      <c r="G9" s="23">
        <f>Q61</f>
        <v>32</v>
      </c>
      <c r="H9" s="24">
        <f>P62</f>
        <v>75</v>
      </c>
      <c r="I9" s="28">
        <f>Q62</f>
        <v>45</v>
      </c>
      <c r="J9" s="22" t="s">
        <v>22</v>
      </c>
      <c r="K9" s="23" t="s">
        <v>22</v>
      </c>
      <c r="L9" s="24">
        <f>P63</f>
        <v>94</v>
      </c>
      <c r="M9" s="28">
        <f>Q63</f>
        <v>80</v>
      </c>
      <c r="N9" s="237" t="str">
        <f>P64</f>
        <v/>
      </c>
      <c r="O9" s="259" t="str">
        <f>Q64</f>
        <v/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244</v>
      </c>
      <c r="AM9" s="97">
        <f t="shared" si="4"/>
        <v>157</v>
      </c>
      <c r="AN9" s="36">
        <f>SUM(K3,K6,K12,K15,K18,K21,K24,K27,K30,K33)</f>
        <v>257</v>
      </c>
      <c r="AO9" s="37">
        <f>SUM(J3,J6,J12,J15,J18,J21,J24,J27,J30,J33)</f>
        <v>231</v>
      </c>
      <c r="AP9" s="99">
        <f t="shared" si="1"/>
        <v>501</v>
      </c>
      <c r="AQ9" s="39">
        <f t="shared" si="1"/>
        <v>388</v>
      </c>
      <c r="AR9" s="40">
        <f>IF(AQ9=0,"",AP9/AQ9)</f>
        <v>1.2912371134020619</v>
      </c>
      <c r="AS9" s="41"/>
      <c r="AT9" s="42" t="s">
        <v>23</v>
      </c>
      <c r="AU9" s="43"/>
      <c r="AV9" s="43"/>
      <c r="AW9" s="62"/>
      <c r="AX9" s="43">
        <f>IF(F10&gt;G10,1,0)</f>
        <v>1</v>
      </c>
      <c r="AY9" s="44">
        <f>IF(H10&gt;I10,1,0)</f>
        <v>1</v>
      </c>
      <c r="AZ9" s="43">
        <f>IF(L10&gt;M10,1,0)</f>
        <v>1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3</v>
      </c>
      <c r="BI9" s="16"/>
      <c r="BJ9" s="16">
        <f>IF(AQ9&lt;&gt;0,ROUND(AP9/AQ9,1)*10,AP9*10)</f>
        <v>13</v>
      </c>
      <c r="BK9" s="16">
        <f t="shared" si="3"/>
        <v>1.2912371134020619</v>
      </c>
      <c r="BL9" s="17" t="s">
        <v>24</v>
      </c>
    </row>
    <row r="10" spans="1:64" ht="15.75" x14ac:dyDescent="0.25">
      <c r="A10" s="18"/>
      <c r="C10" s="20"/>
      <c r="D10" s="21"/>
      <c r="E10" s="322"/>
      <c r="F10" s="45">
        <f>R61</f>
        <v>3</v>
      </c>
      <c r="G10" s="46">
        <f>S61</f>
        <v>0</v>
      </c>
      <c r="H10" s="47">
        <f>R62</f>
        <v>3</v>
      </c>
      <c r="I10" s="51">
        <f>S62</f>
        <v>0</v>
      </c>
      <c r="J10" s="45" t="s">
        <v>22</v>
      </c>
      <c r="K10" s="46" t="s">
        <v>22</v>
      </c>
      <c r="L10" s="47">
        <f>R63</f>
        <v>3</v>
      </c>
      <c r="M10" s="51">
        <f>S63</f>
        <v>1</v>
      </c>
      <c r="N10" s="239" t="str">
        <f>R64</f>
        <v/>
      </c>
      <c r="O10" s="260" t="str">
        <f>S64</f>
        <v/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6</v>
      </c>
      <c r="AC10" s="34">
        <f>BA71+BE71</f>
        <v>5</v>
      </c>
      <c r="AD10" s="34">
        <f>BB71+BF71</f>
        <v>0</v>
      </c>
      <c r="AE10" s="34">
        <f>BC71+BG71</f>
        <v>0</v>
      </c>
      <c r="AF10" s="34">
        <f>BD71+BH71</f>
        <v>1</v>
      </c>
      <c r="AG10" s="34">
        <f>AP10</f>
        <v>16</v>
      </c>
      <c r="AH10" s="34">
        <f>AQ10</f>
        <v>5</v>
      </c>
      <c r="AI10" s="56">
        <f>AP11</f>
        <v>15</v>
      </c>
      <c r="AJ10" s="56">
        <f>AQ11</f>
        <v>3</v>
      </c>
      <c r="AK10" s="34">
        <f>BD10</f>
        <v>1</v>
      </c>
      <c r="AL10" s="57">
        <f t="shared" si="4"/>
        <v>9</v>
      </c>
      <c r="AM10" s="57">
        <f t="shared" si="4"/>
        <v>1</v>
      </c>
      <c r="AN10" s="57">
        <f>SUM(K4,K7,K13,K16,K19,K22,K25,K28,K31,K34)</f>
        <v>7</v>
      </c>
      <c r="AO10" s="58">
        <f>SUM(J4,J7,J13,J16,J19,J22,J25,J28,J31,J34)</f>
        <v>4</v>
      </c>
      <c r="AP10" s="59">
        <f t="shared" si="1"/>
        <v>16</v>
      </c>
      <c r="AQ10" s="60">
        <f t="shared" si="1"/>
        <v>5</v>
      </c>
      <c r="AR10" s="40">
        <f>IF(AQ10=0,"",AP10/AQ10)</f>
        <v>3.2</v>
      </c>
      <c r="AS10" s="61"/>
      <c r="AT10" s="42"/>
      <c r="AU10" s="43"/>
      <c r="AV10" s="43"/>
      <c r="AW10" s="62">
        <f>AP11*10000000-AQ11*100000+BJ10+BJ9</f>
        <v>149732013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2</v>
      </c>
      <c r="BD10" s="43">
        <f>IF(AW10&lt;AW7,BC10,BC10-1)</f>
        <v>1</v>
      </c>
      <c r="BE10" s="44"/>
      <c r="BF10" s="43"/>
      <c r="BG10" s="44"/>
      <c r="BH10" s="43"/>
      <c r="BI10" s="16">
        <f>BH9+BH11</f>
        <v>5</v>
      </c>
      <c r="BJ10" s="16">
        <f>IF(AQ10&lt;&gt;0,ROUND(AP10/AQ10,1)*10000,AP10*10000)</f>
        <v>32000</v>
      </c>
      <c r="BK10" s="16">
        <f t="shared" si="3"/>
        <v>3.2</v>
      </c>
      <c r="BL10" s="17" t="s">
        <v>6</v>
      </c>
    </row>
    <row r="11" spans="1:64" ht="16.5" thickBot="1" x14ac:dyDescent="0.3">
      <c r="A11" s="18"/>
      <c r="C11" s="20"/>
      <c r="D11" s="21"/>
      <c r="E11" s="323"/>
      <c r="F11" s="101">
        <f>T61</f>
        <v>3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3</v>
      </c>
      <c r="M11" s="104">
        <f>U63</f>
        <v>0</v>
      </c>
      <c r="N11" s="245">
        <f>T64</f>
        <v>0</v>
      </c>
      <c r="O11" s="261">
        <f>U64</f>
        <v>0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9</v>
      </c>
      <c r="AM11" s="109">
        <f t="shared" si="4"/>
        <v>0</v>
      </c>
      <c r="AN11" s="110">
        <f>SUM(K5,K8,K14,K17,K20,K23,K26,K29,K32,K35)</f>
        <v>6</v>
      </c>
      <c r="AO11" s="111">
        <f>SUM(J5,J8,J14,J17,J20,J23,J26,J29,J32,J35)</f>
        <v>3</v>
      </c>
      <c r="AP11" s="112">
        <f t="shared" si="1"/>
        <v>15</v>
      </c>
      <c r="AQ11" s="113">
        <f t="shared" si="1"/>
        <v>3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1</v>
      </c>
      <c r="AY11" s="86">
        <f>IF(J7&lt;K7,1,0)</f>
        <v>1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2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321" t="s">
        <v>57</v>
      </c>
      <c r="F12" s="22">
        <f>P72</f>
        <v>110</v>
      </c>
      <c r="G12" s="23">
        <f>Q72</f>
        <v>100</v>
      </c>
      <c r="H12" s="24">
        <f>P73</f>
        <v>79</v>
      </c>
      <c r="I12" s="28">
        <f>Q73</f>
        <v>57</v>
      </c>
      <c r="J12" s="22">
        <f>P74</f>
        <v>96</v>
      </c>
      <c r="K12" s="23">
        <f>Q74</f>
        <v>80</v>
      </c>
      <c r="L12" s="24" t="s">
        <v>22</v>
      </c>
      <c r="M12" s="28" t="s">
        <v>22</v>
      </c>
      <c r="N12" s="237" t="str">
        <f>P75</f>
        <v/>
      </c>
      <c r="O12" s="259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285</v>
      </c>
      <c r="AM12" s="97">
        <f t="shared" si="5"/>
        <v>237</v>
      </c>
      <c r="AN12" s="36">
        <f>SUM(M3,M6,M9,M15,M18,M21,M24,M27,M30,M33)</f>
        <v>253</v>
      </c>
      <c r="AO12" s="37">
        <f>SUM(L3,L6,L9,L15,L18,L21,L24,L27,L30,L33)</f>
        <v>180</v>
      </c>
      <c r="AP12" s="99">
        <f t="shared" si="1"/>
        <v>538</v>
      </c>
      <c r="AQ12" s="39">
        <f t="shared" si="1"/>
        <v>417</v>
      </c>
      <c r="AR12" s="40">
        <f>IF(AQ12=0,"",AP12/AQ12)</f>
        <v>1.290167865707434</v>
      </c>
      <c r="AS12" s="41"/>
      <c r="AT12" s="42" t="s">
        <v>23</v>
      </c>
      <c r="AU12" s="16"/>
      <c r="AV12" s="16"/>
      <c r="AW12" s="62"/>
      <c r="AX12" s="16">
        <f>IF(F13&gt;G13,1,0)</f>
        <v>1</v>
      </c>
      <c r="AY12" s="44">
        <f>IF(H13&gt;I13,1,0)</f>
        <v>1</v>
      </c>
      <c r="AZ12" s="16">
        <f>IF(J13&gt;K13,1,0)</f>
        <v>1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3</v>
      </c>
      <c r="BI12" s="16"/>
      <c r="BJ12" s="16">
        <f>IF(AQ12&lt;&gt;0,ROUND(AP12/AQ12,1)*10,AP12*10)</f>
        <v>13</v>
      </c>
      <c r="BK12" s="16">
        <f t="shared" si="3"/>
        <v>1.290167865707434</v>
      </c>
      <c r="BL12" s="17" t="s">
        <v>24</v>
      </c>
    </row>
    <row r="13" spans="1:64" ht="15.75" x14ac:dyDescent="0.25">
      <c r="A13" s="18"/>
      <c r="C13" s="20"/>
      <c r="D13" s="21"/>
      <c r="E13" s="322"/>
      <c r="F13" s="45">
        <f>R72</f>
        <v>3</v>
      </c>
      <c r="G13" s="46">
        <f>S72</f>
        <v>2</v>
      </c>
      <c r="H13" s="47">
        <f>R73</f>
        <v>3</v>
      </c>
      <c r="I13" s="51">
        <f>S73</f>
        <v>0</v>
      </c>
      <c r="J13" s="45">
        <f>R74</f>
        <v>3</v>
      </c>
      <c r="K13" s="46">
        <f>S74</f>
        <v>1</v>
      </c>
      <c r="L13" s="47" t="s">
        <v>22</v>
      </c>
      <c r="M13" s="51" t="s">
        <v>22</v>
      </c>
      <c r="N13" s="239" t="str">
        <f>R75</f>
        <v/>
      </c>
      <c r="O13" s="260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6</v>
      </c>
      <c r="AC13" s="34">
        <f>BA82+BE82</f>
        <v>4</v>
      </c>
      <c r="AD13" s="34">
        <f>BB82+BF82</f>
        <v>1</v>
      </c>
      <c r="AE13" s="34">
        <f>BC82+BG82</f>
        <v>0</v>
      </c>
      <c r="AF13" s="34">
        <f>BD82+BH82</f>
        <v>1</v>
      </c>
      <c r="AG13" s="34">
        <f>AP13</f>
        <v>16</v>
      </c>
      <c r="AH13" s="34">
        <f>AQ13</f>
        <v>7</v>
      </c>
      <c r="AI13" s="56">
        <f>AP14</f>
        <v>14</v>
      </c>
      <c r="AJ13" s="56">
        <f>AQ14</f>
        <v>4</v>
      </c>
      <c r="AK13" s="34">
        <f>BD13</f>
        <v>2</v>
      </c>
      <c r="AL13" s="57">
        <f t="shared" si="5"/>
        <v>9</v>
      </c>
      <c r="AM13" s="57">
        <f t="shared" si="5"/>
        <v>3</v>
      </c>
      <c r="AN13" s="57">
        <f>SUM(M4,M7,M10,M16,M19,M22,M25,M28,M31,M34)</f>
        <v>7</v>
      </c>
      <c r="AO13" s="58">
        <f>SUM(L4,L7,L10,L16,L19,L22,L25,L28,L31,L34)</f>
        <v>4</v>
      </c>
      <c r="AP13" s="59">
        <f t="shared" si="1"/>
        <v>16</v>
      </c>
      <c r="AQ13" s="60">
        <f t="shared" si="1"/>
        <v>7</v>
      </c>
      <c r="AR13" s="40">
        <f>IF(AQ13=0,"",AP13/AQ13)</f>
        <v>2.2857142857142856</v>
      </c>
      <c r="AS13" s="61"/>
      <c r="AT13" s="42"/>
      <c r="AU13" s="16"/>
      <c r="AV13" s="16"/>
      <c r="AW13" s="62">
        <f>AP14*10000000-AQ14*100000+BJ13+BJ12</f>
        <v>139623013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3</v>
      </c>
      <c r="BC13" s="44">
        <f>IF(AW13&lt;AW7,BB13,BB13-1)</f>
        <v>2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10</v>
      </c>
      <c r="BJ13" s="16">
        <f>IF(AQ13&lt;&gt;0,ROUND(AP13/AQ13,1)*10000,AP13*10000)</f>
        <v>23000</v>
      </c>
      <c r="BK13" s="16">
        <f t="shared" si="3"/>
        <v>2.2857142857142856</v>
      </c>
      <c r="BL13" s="17" t="s">
        <v>6</v>
      </c>
    </row>
    <row r="14" spans="1:64" ht="16.5" thickBot="1" x14ac:dyDescent="0.3">
      <c r="A14" s="18"/>
      <c r="C14" s="20"/>
      <c r="D14" s="21"/>
      <c r="E14" s="323"/>
      <c r="F14" s="101">
        <f>T72</f>
        <v>2</v>
      </c>
      <c r="G14" s="102">
        <f>U72</f>
        <v>1</v>
      </c>
      <c r="H14" s="103">
        <f>T73</f>
        <v>3</v>
      </c>
      <c r="I14" s="104">
        <f>U73</f>
        <v>0</v>
      </c>
      <c r="J14" s="101">
        <f>T74</f>
        <v>3</v>
      </c>
      <c r="K14" s="102">
        <f>U74</f>
        <v>0</v>
      </c>
      <c r="L14" s="103" t="s">
        <v>22</v>
      </c>
      <c r="M14" s="104" t="s">
        <v>22</v>
      </c>
      <c r="N14" s="245">
        <f>T75</f>
        <v>0</v>
      </c>
      <c r="O14" s="261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8</v>
      </c>
      <c r="AM14" s="110">
        <f t="shared" si="5"/>
        <v>1</v>
      </c>
      <c r="AN14" s="110">
        <f>SUM(M5,M8,M11,M17,M20,M23,M26,M29,M32,M35)</f>
        <v>6</v>
      </c>
      <c r="AO14" s="111">
        <f>SUM(L5,L8,L11,L17,L20,L23,L26,L29,L32,L35)</f>
        <v>3</v>
      </c>
      <c r="AP14" s="112">
        <f t="shared" si="1"/>
        <v>14</v>
      </c>
      <c r="AQ14" s="113">
        <f t="shared" si="1"/>
        <v>4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321" t="s">
        <v>52</v>
      </c>
      <c r="F15" s="237" t="str">
        <f>P83</f>
        <v/>
      </c>
      <c r="G15" s="259" t="str">
        <f>Q83</f>
        <v/>
      </c>
      <c r="H15" s="247" t="str">
        <f>P84</f>
        <v/>
      </c>
      <c r="I15" s="248" t="str">
        <f>Q84</f>
        <v/>
      </c>
      <c r="J15" s="237" t="str">
        <f>P85</f>
        <v/>
      </c>
      <c r="K15" s="259" t="str">
        <f>Q85</f>
        <v/>
      </c>
      <c r="L15" s="247" t="str">
        <f>P86</f>
        <v/>
      </c>
      <c r="M15" s="248" t="str">
        <f>Q86</f>
        <v/>
      </c>
      <c r="N15" s="237" t="s">
        <v>22</v>
      </c>
      <c r="O15" s="259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0</v>
      </c>
      <c r="AM15" s="115">
        <f t="shared" si="7"/>
        <v>0</v>
      </c>
      <c r="AN15" s="36">
        <f>SUM(O3,O6,O9,O12,O18,O21,O24,O27,O30,O33)</f>
        <v>0</v>
      </c>
      <c r="AO15" s="37">
        <f>SUM(N3,N6,N9,N12,N18,N21,N24,N27,N30,N33)</f>
        <v>0</v>
      </c>
      <c r="AP15" s="99">
        <f t="shared" si="1"/>
        <v>0</v>
      </c>
      <c r="AQ15" s="39">
        <f t="shared" si="1"/>
        <v>0</v>
      </c>
      <c r="AR15" s="40" t="str">
        <f>IF(AQ15=0,"",AP15/AQ15)</f>
        <v/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0</v>
      </c>
      <c r="BK15" s="16">
        <f t="shared" si="3"/>
        <v>0</v>
      </c>
      <c r="BL15" s="17" t="s">
        <v>24</v>
      </c>
    </row>
    <row r="16" spans="1:64" ht="15.75" x14ac:dyDescent="0.25">
      <c r="A16" s="18"/>
      <c r="C16" s="20"/>
      <c r="D16" s="21"/>
      <c r="E16" s="322"/>
      <c r="F16" s="239" t="str">
        <f>R83</f>
        <v/>
      </c>
      <c r="G16" s="260" t="str">
        <f>S83</f>
        <v/>
      </c>
      <c r="H16" s="249" t="str">
        <f>R84</f>
        <v/>
      </c>
      <c r="I16" s="250" t="str">
        <f>S84</f>
        <v/>
      </c>
      <c r="J16" s="239" t="str">
        <f>R85</f>
        <v/>
      </c>
      <c r="K16" s="260" t="str">
        <f>S85</f>
        <v/>
      </c>
      <c r="L16" s="249" t="str">
        <f>R86</f>
        <v/>
      </c>
      <c r="M16" s="250" t="str">
        <f>S86</f>
        <v/>
      </c>
      <c r="N16" s="239" t="s">
        <v>22</v>
      </c>
      <c r="O16" s="260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0</v>
      </c>
      <c r="AC16" s="34">
        <f>BA93+BE93</f>
        <v>0</v>
      </c>
      <c r="AD16" s="34">
        <f>BB93+BF93</f>
        <v>0</v>
      </c>
      <c r="AE16" s="34">
        <f>BC93+BG93</f>
        <v>0</v>
      </c>
      <c r="AF16" s="34">
        <f>BD93+BH93</f>
        <v>0</v>
      </c>
      <c r="AG16" s="34">
        <f>AP16</f>
        <v>0</v>
      </c>
      <c r="AH16" s="34">
        <f>AQ16</f>
        <v>0</v>
      </c>
      <c r="AI16" s="56">
        <f>AP17</f>
        <v>0</v>
      </c>
      <c r="AJ16" s="56">
        <f>AQ17</f>
        <v>0</v>
      </c>
      <c r="AK16" s="34">
        <f>BD16</f>
        <v>4</v>
      </c>
      <c r="AL16" s="57">
        <f t="shared" si="7"/>
        <v>0</v>
      </c>
      <c r="AM16" s="57">
        <f t="shared" si="7"/>
        <v>0</v>
      </c>
      <c r="AN16" s="57">
        <f>SUM(O4,O7,O10,O13,O19,O22,O25,O28,O31,O34)</f>
        <v>0</v>
      </c>
      <c r="AO16" s="58">
        <f>SUM(N4,N7,N10,N13,N19,N22,N25,N28,N31,N34)</f>
        <v>0</v>
      </c>
      <c r="AP16" s="59">
        <f t="shared" si="1"/>
        <v>0</v>
      </c>
      <c r="AQ16" s="60">
        <f t="shared" si="1"/>
        <v>0</v>
      </c>
      <c r="AR16" s="40" t="str">
        <f>IF(AQ16=0,"",AP16/AQ16)</f>
        <v/>
      </c>
      <c r="AS16" s="61"/>
      <c r="AT16" s="42"/>
      <c r="AU16" s="43"/>
      <c r="AV16" s="43"/>
      <c r="AW16" s="62">
        <f>AP17*10000000-AQ17*100000+BJ16+BJ15</f>
        <v>0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4</v>
      </c>
      <c r="BD16" s="43">
        <f>IF(AW16&lt;AW13,BC16,BC16-1)</f>
        <v>4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0</v>
      </c>
      <c r="BK16" s="16">
        <f t="shared" si="3"/>
        <v>0</v>
      </c>
      <c r="BL16" s="17" t="s">
        <v>6</v>
      </c>
    </row>
    <row r="17" spans="1:64" ht="16.5" customHeight="1" thickBot="1" x14ac:dyDescent="0.3">
      <c r="A17" s="18"/>
      <c r="C17" s="20"/>
      <c r="D17" s="21"/>
      <c r="E17" s="323"/>
      <c r="F17" s="245">
        <f>T83</f>
        <v>0</v>
      </c>
      <c r="G17" s="261">
        <f>U83</f>
        <v>0</v>
      </c>
      <c r="H17" s="255">
        <f>T84</f>
        <v>0</v>
      </c>
      <c r="I17" s="256">
        <f>U84</f>
        <v>0</v>
      </c>
      <c r="J17" s="245">
        <f>T85</f>
        <v>0</v>
      </c>
      <c r="K17" s="261">
        <f>U85</f>
        <v>0</v>
      </c>
      <c r="L17" s="255">
        <f>T86</f>
        <v>0</v>
      </c>
      <c r="M17" s="256">
        <f>U86</f>
        <v>0</v>
      </c>
      <c r="N17" s="245" t="s">
        <v>22</v>
      </c>
      <c r="O17" s="261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0</v>
      </c>
      <c r="AM17" s="110">
        <f t="shared" si="7"/>
        <v>0</v>
      </c>
      <c r="AN17" s="110">
        <f>SUM(O5,O8,O11,O14,O20,O23,O26,O29,O32,O35)</f>
        <v>0</v>
      </c>
      <c r="AO17" s="111">
        <f>SUM(N5,N8,N11,N14,N20,N23,N26,N29,N32,N35)</f>
        <v>0</v>
      </c>
      <c r="AP17" s="112">
        <f t="shared" si="1"/>
        <v>0</v>
      </c>
      <c r="AQ17" s="113">
        <f t="shared" si="1"/>
        <v>0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4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25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6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x14ac:dyDescent="0.25">
      <c r="A21" s="18"/>
      <c r="C21" s="20"/>
      <c r="D21" s="21"/>
      <c r="E21" s="321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22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6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x14ac:dyDescent="0.25">
      <c r="A23" s="18"/>
      <c r="C23" s="20"/>
      <c r="D23" s="21"/>
      <c r="E23" s="323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x14ac:dyDescent="0.25">
      <c r="A24" s="18"/>
      <c r="C24" s="20"/>
      <c r="D24" s="21"/>
      <c r="E24" s="319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x14ac:dyDescent="0.25">
      <c r="A25" s="18"/>
      <c r="C25" s="20"/>
      <c r="D25" s="21"/>
      <c r="E25" s="319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3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x14ac:dyDescent="0.25">
      <c r="A26" s="18"/>
      <c r="C26" s="20"/>
      <c r="D26" s="21"/>
      <c r="E26" s="319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19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19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4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19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19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19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5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19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319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319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5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319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20" t="s">
        <v>30</v>
      </c>
      <c r="G37" s="320"/>
      <c r="H37" s="320" t="s">
        <v>31</v>
      </c>
      <c r="I37" s="320"/>
      <c r="J37" s="320" t="s">
        <v>32</v>
      </c>
      <c r="K37" s="320"/>
      <c r="L37" s="320" t="s">
        <v>33</v>
      </c>
      <c r="M37" s="320"/>
      <c r="N37" s="320" t="s">
        <v>34</v>
      </c>
      <c r="O37" s="320"/>
      <c r="P37" s="320" t="s">
        <v>7</v>
      </c>
      <c r="Q37" s="320"/>
      <c r="R37" s="320" t="s">
        <v>35</v>
      </c>
      <c r="S37" s="320"/>
      <c r="T37" s="320" t="s">
        <v>36</v>
      </c>
      <c r="U37" s="320"/>
      <c r="V37" s="320" t="s">
        <v>37</v>
      </c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8" t="s">
        <v>38</v>
      </c>
      <c r="BB37" s="318"/>
      <c r="BC37" s="318"/>
      <c r="BD37" s="318"/>
      <c r="BE37" s="318" t="s">
        <v>39</v>
      </c>
      <c r="BF37" s="318"/>
      <c r="BG37" s="318"/>
      <c r="BH37" s="318"/>
      <c r="BI37" s="166"/>
      <c r="BJ37" s="20"/>
      <c r="BK37" s="20"/>
    </row>
    <row r="38" spans="1:64" ht="15.75" thickBot="1" x14ac:dyDescent="0.3">
      <c r="A38" s="18"/>
      <c r="C38" s="20"/>
      <c r="AQ38" s="330" t="s">
        <v>40</v>
      </c>
      <c r="AR38" s="330"/>
      <c r="AS38" s="330" t="s">
        <v>41</v>
      </c>
      <c r="AT38" s="330"/>
      <c r="AU38" s="330" t="s">
        <v>42</v>
      </c>
      <c r="AV38" s="330"/>
      <c r="AW38" s="330" t="s">
        <v>43</v>
      </c>
      <c r="AX38" s="330"/>
      <c r="AY38" s="330" t="s">
        <v>44</v>
      </c>
      <c r="AZ38" s="33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TSG Trippstadt</v>
      </c>
      <c r="E39" s="173" t="str">
        <f>E6</f>
        <v>Feuerball KL</v>
      </c>
      <c r="F39" s="174">
        <v>26</v>
      </c>
      <c r="G39" s="175">
        <v>24</v>
      </c>
      <c r="H39" s="176">
        <v>25</v>
      </c>
      <c r="I39" s="177">
        <v>22</v>
      </c>
      <c r="J39" s="174">
        <v>25</v>
      </c>
      <c r="K39" s="175">
        <v>14</v>
      </c>
      <c r="L39" s="176"/>
      <c r="M39" s="177"/>
      <c r="N39" s="174"/>
      <c r="O39" s="175"/>
      <c r="P39" s="178">
        <f>IF(F39="","",F39+H39+J39+L39+N39)</f>
        <v>76</v>
      </c>
      <c r="Q39" s="179">
        <f>IF(G39="","",G39+I39+K39+M39+O39)</f>
        <v>60</v>
      </c>
      <c r="R39" s="180">
        <f>IF(F39="","",AQ39+AS39+AU39+AW39+AY39)</f>
        <v>3</v>
      </c>
      <c r="S39" s="181">
        <f t="shared" ref="S39:S48" si="13">IF(G39="","",AR39+AT39+AV39+AX39+AZ39)</f>
        <v>0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3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31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3"/>
      <c r="AM39" s="334" t="str">
        <f t="shared" ref="AM39:AM48" ca="1" si="14">IF(U39&lt;&gt;"","",IF(C39&lt;&gt;"","verlegt",IF(B39&lt;TODAY(),"offen","")))</f>
        <v/>
      </c>
      <c r="AN39" s="335"/>
      <c r="AO39" s="336" t="str">
        <f ca="1">IF(U39&lt;&gt;"","",IF(C39="","",IF(C39&lt;TODAY(),"offen","")))</f>
        <v/>
      </c>
      <c r="AP39" s="337"/>
      <c r="AQ39" s="184">
        <f>IF(F39&gt;G39,1,0)</f>
        <v>1</v>
      </c>
      <c r="AR39" s="184">
        <f t="shared" ref="AR39:AR48" si="15">IF(G39&gt;F39,1,0)</f>
        <v>0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1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1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>TSG Trippstadt</v>
      </c>
      <c r="E40" s="190" t="str">
        <f>E9</f>
        <v>Erlenbach/Morlautern</v>
      </c>
      <c r="F40" s="191">
        <v>26</v>
      </c>
      <c r="G40" s="192">
        <v>24</v>
      </c>
      <c r="H40" s="193">
        <v>16</v>
      </c>
      <c r="I40" s="194">
        <v>25</v>
      </c>
      <c r="J40" s="191">
        <v>26</v>
      </c>
      <c r="K40" s="192">
        <v>28</v>
      </c>
      <c r="L40" s="193">
        <v>21</v>
      </c>
      <c r="M40" s="194">
        <v>25</v>
      </c>
      <c r="N40" s="191"/>
      <c r="O40" s="192"/>
      <c r="P40" s="195">
        <f t="shared" ref="P40:Q48" si="24">IF(F40="","",F40+H40+J40+L40+N40)</f>
        <v>89</v>
      </c>
      <c r="Q40" s="196">
        <f t="shared" si="24"/>
        <v>102</v>
      </c>
      <c r="R40" s="197">
        <f t="shared" ref="R40:R48" si="25">IF(F40="","",AQ40+AS40+AU40+AW40+AY40)</f>
        <v>1</v>
      </c>
      <c r="S40" s="198">
        <f t="shared" si="13"/>
        <v>3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0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3</v>
      </c>
      <c r="V40" s="338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40"/>
      <c r="AM40" s="341" t="str">
        <f t="shared" ca="1" si="14"/>
        <v/>
      </c>
      <c r="AN40" s="342"/>
      <c r="AO40" s="343" t="str">
        <f t="shared" ref="AO40:AO48" ca="1" si="26">IF(U40&lt;&gt;"","",IF(C40="","",IF(C40&lt;TODAY(),"offen","")))</f>
        <v/>
      </c>
      <c r="AP40" s="344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0</v>
      </c>
      <c r="AT40" s="185">
        <f t="shared" si="17"/>
        <v>1</v>
      </c>
      <c r="AU40" s="184">
        <f t="shared" si="18"/>
        <v>0</v>
      </c>
      <c r="AV40" s="184">
        <f t="shared" si="19"/>
        <v>1</v>
      </c>
      <c r="AW40" s="20">
        <f t="shared" si="20"/>
        <v>0</v>
      </c>
      <c r="AX40" s="20">
        <f t="shared" si="21"/>
        <v>1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0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1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1</v>
      </c>
      <c r="BI40" s="20"/>
    </row>
    <row r="41" spans="1:64" ht="15.75" thickBot="1" x14ac:dyDescent="0.3">
      <c r="A41" s="186"/>
      <c r="B41" s="187"/>
      <c r="C41" s="188"/>
      <c r="D41" s="189" t="str">
        <f>D39</f>
        <v>TSG Trippstadt</v>
      </c>
      <c r="E41" s="190" t="str">
        <f>E12</f>
        <v>TV Rodenbach US</v>
      </c>
      <c r="F41" s="191">
        <v>18</v>
      </c>
      <c r="G41" s="192">
        <v>25</v>
      </c>
      <c r="H41" s="193">
        <v>22</v>
      </c>
      <c r="I41" s="194">
        <v>25</v>
      </c>
      <c r="J41" s="191">
        <v>25</v>
      </c>
      <c r="K41" s="192">
        <v>23</v>
      </c>
      <c r="L41" s="193">
        <v>21</v>
      </c>
      <c r="M41" s="194">
        <v>25</v>
      </c>
      <c r="N41" s="191"/>
      <c r="O41" s="192"/>
      <c r="P41" s="195">
        <f t="shared" si="24"/>
        <v>86</v>
      </c>
      <c r="Q41" s="196">
        <f t="shared" si="24"/>
        <v>98</v>
      </c>
      <c r="R41" s="197">
        <f t="shared" si="25"/>
        <v>1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3</v>
      </c>
      <c r="V41" s="338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40"/>
      <c r="AM41" s="341" t="str">
        <f t="shared" ca="1" si="14"/>
        <v/>
      </c>
      <c r="AN41" s="342"/>
      <c r="AO41" s="343" t="str">
        <f t="shared" ca="1" si="26"/>
        <v/>
      </c>
      <c r="AP41" s="344"/>
      <c r="AQ41" s="184">
        <f t="shared" si="27"/>
        <v>0</v>
      </c>
      <c r="AR41" s="184">
        <f t="shared" si="15"/>
        <v>1</v>
      </c>
      <c r="AS41" s="20">
        <f t="shared" si="16"/>
        <v>0</v>
      </c>
      <c r="AT41" s="185">
        <f t="shared" si="17"/>
        <v>1</v>
      </c>
      <c r="AU41" s="184">
        <f t="shared" si="18"/>
        <v>1</v>
      </c>
      <c r="AV41" s="184">
        <f t="shared" si="19"/>
        <v>0</v>
      </c>
      <c r="AW41" s="20">
        <f t="shared" si="20"/>
        <v>0</v>
      </c>
      <c r="AX41" s="20">
        <f t="shared" si="21"/>
        <v>1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1</v>
      </c>
      <c r="BE41" s="133">
        <f>IF(U72=3,1,0)</f>
        <v>0</v>
      </c>
      <c r="BF41" s="133">
        <f>IF(U72=2,1,0)</f>
        <v>0</v>
      </c>
      <c r="BG41" s="133">
        <f>IF(U72=1,1,0)</f>
        <v>1</v>
      </c>
      <c r="BH41" s="133">
        <f>IF(AND(U72=0,T72&lt;&gt;0),1,0)</f>
        <v>0</v>
      </c>
      <c r="BI41" s="20"/>
    </row>
    <row r="42" spans="1:64" ht="15.75" hidden="1" thickBot="1" x14ac:dyDescent="0.3">
      <c r="A42" s="186"/>
      <c r="B42" s="187"/>
      <c r="C42" s="188"/>
      <c r="D42" s="189" t="str">
        <f>D41</f>
        <v>TSG Trippstadt</v>
      </c>
      <c r="E42" s="190" t="str">
        <f>E15</f>
        <v>Niederkirchen/Roßbach</v>
      </c>
      <c r="F42" s="191"/>
      <c r="G42" s="192"/>
      <c r="H42" s="193"/>
      <c r="I42" s="194"/>
      <c r="J42" s="191"/>
      <c r="K42" s="192"/>
      <c r="L42" s="193"/>
      <c r="M42" s="194"/>
      <c r="N42" s="191"/>
      <c r="O42" s="192"/>
      <c r="P42" s="195" t="str">
        <f t="shared" si="24"/>
        <v/>
      </c>
      <c r="Q42" s="196" t="str">
        <f t="shared" si="24"/>
        <v/>
      </c>
      <c r="R42" s="197" t="str">
        <f t="shared" si="25"/>
        <v/>
      </c>
      <c r="S42" s="198" t="str">
        <f t="shared" si="13"/>
        <v/>
      </c>
      <c r="T42" s="182">
        <f t="shared" si="31"/>
        <v>0</v>
      </c>
      <c r="U42" s="183">
        <f t="shared" si="32"/>
        <v>0</v>
      </c>
      <c r="V42" s="338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40"/>
      <c r="AM42" s="341" t="str">
        <f t="shared" ca="1" si="14"/>
        <v/>
      </c>
      <c r="AN42" s="342"/>
      <c r="AO42" s="343" t="str">
        <f t="shared" ca="1" si="26"/>
        <v/>
      </c>
      <c r="AP42" s="344"/>
      <c r="AQ42" s="184">
        <f t="shared" si="27"/>
        <v>0</v>
      </c>
      <c r="AR42" s="184">
        <f t="shared" si="15"/>
        <v>0</v>
      </c>
      <c r="AS42" s="20">
        <f t="shared" si="16"/>
        <v>0</v>
      </c>
      <c r="AT42" s="185">
        <f t="shared" si="17"/>
        <v>0</v>
      </c>
      <c r="AU42" s="184">
        <f t="shared" si="18"/>
        <v>0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0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" hidden="1" customHeight="1" thickBot="1" x14ac:dyDescent="0.3">
      <c r="A43" s="186"/>
      <c r="B43" s="187"/>
      <c r="C43" s="188"/>
      <c r="D43" s="189" t="str">
        <f>D41</f>
        <v>TSG Trippstadt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8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40"/>
      <c r="AM43" s="341" t="str">
        <f t="shared" ca="1" si="14"/>
        <v/>
      </c>
      <c r="AN43" s="342"/>
      <c r="AO43" s="343" t="str">
        <f t="shared" ca="1" si="26"/>
        <v/>
      </c>
      <c r="AP43" s="344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TSG Trippstadt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8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40"/>
      <c r="AM44" s="341" t="str">
        <f t="shared" ca="1" si="14"/>
        <v/>
      </c>
      <c r="AN44" s="342"/>
      <c r="AO44" s="343" t="str">
        <f t="shared" ca="1" si="26"/>
        <v/>
      </c>
      <c r="AP44" s="344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TSG Trippstadt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8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40"/>
      <c r="AM45" s="341" t="str">
        <f t="shared" ca="1" si="14"/>
        <v/>
      </c>
      <c r="AN45" s="342"/>
      <c r="AO45" s="343" t="str">
        <f t="shared" ca="1" si="26"/>
        <v/>
      </c>
      <c r="AP45" s="344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TSG Trippstadt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8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40"/>
      <c r="AM46" s="341" t="str">
        <f t="shared" ca="1" si="14"/>
        <v/>
      </c>
      <c r="AN46" s="342"/>
      <c r="AO46" s="343" t="str">
        <f t="shared" ca="1" si="26"/>
        <v/>
      </c>
      <c r="AP46" s="344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TSG Trippstadt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8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40"/>
      <c r="AM47" s="341" t="str">
        <f t="shared" ca="1" si="14"/>
        <v/>
      </c>
      <c r="AN47" s="342"/>
      <c r="AO47" s="343" t="str">
        <f t="shared" ca="1" si="26"/>
        <v/>
      </c>
      <c r="AP47" s="344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TSG Trippstadt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5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7"/>
      <c r="AM48" s="348" t="str">
        <f t="shared" ca="1" si="14"/>
        <v/>
      </c>
      <c r="AN48" s="349"/>
      <c r="AO48" s="350" t="str">
        <f t="shared" ca="1" si="26"/>
        <v/>
      </c>
      <c r="AP48" s="351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1</v>
      </c>
      <c r="BB49" s="214">
        <f t="shared" si="34"/>
        <v>0</v>
      </c>
      <c r="BC49" s="214">
        <f t="shared" si="34"/>
        <v>0</v>
      </c>
      <c r="BD49" s="214">
        <f t="shared" si="34"/>
        <v>2</v>
      </c>
      <c r="BE49" s="214">
        <f t="shared" si="34"/>
        <v>0</v>
      </c>
      <c r="BF49" s="214">
        <f t="shared" si="34"/>
        <v>0</v>
      </c>
      <c r="BG49" s="214">
        <f t="shared" si="34"/>
        <v>1</v>
      </c>
      <c r="BH49" s="214">
        <f t="shared" si="34"/>
        <v>1</v>
      </c>
      <c r="BI49" s="20">
        <f>SUM(BA49:BH49)</f>
        <v>5</v>
      </c>
    </row>
    <row r="50" spans="1:61" ht="15.75" thickBot="1" x14ac:dyDescent="0.3">
      <c r="A50" s="169"/>
      <c r="B50" s="170"/>
      <c r="C50" s="215"/>
      <c r="D50" s="216" t="str">
        <f>E6</f>
        <v>Feuerball KL</v>
      </c>
      <c r="E50" s="173" t="str">
        <f>E3</f>
        <v>TSG Trippstadt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5">IF(G50="","",G50+I50+K50+M50+O50)</f>
        <v/>
      </c>
      <c r="R50" s="180" t="str">
        <f>IF(F50="","",AQ50+AS50+AU50+AW50+AY50)</f>
        <v/>
      </c>
      <c r="S50" s="181" t="str">
        <f t="shared" ref="S50:S59" si="36">IF(G50="","",AR50+AT50+AV50+AX50+AZ50)</f>
        <v/>
      </c>
      <c r="T50" s="182">
        <f t="shared" si="31"/>
        <v>0</v>
      </c>
      <c r="U50" s="183">
        <f t="shared" si="32"/>
        <v>0</v>
      </c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3" t="str">
        <f t="shared" ref="AM50:AM59" ca="1" si="37">IF(U50&lt;&gt;"","",IF(C50&lt;&gt;"","verlegt",IF(B50&lt;TODAY(),"offen","")))</f>
        <v/>
      </c>
      <c r="AN50" s="353"/>
      <c r="AO50" s="354" t="str">
        <f ca="1">IF(U50&lt;&gt;"","",IF(C50="","",IF(C50&lt;TODAY(),"offen","")))</f>
        <v/>
      </c>
      <c r="AP50" s="354"/>
      <c r="AQ50" s="184">
        <f t="shared" ref="AQ50:AQ59" si="38">IF(F50&gt;G50,1,0)</f>
        <v>0</v>
      </c>
      <c r="AR50" s="184">
        <f t="shared" ref="AR50:AR59" si="39">IF(G50&gt;F50,1,0)</f>
        <v>0</v>
      </c>
      <c r="AS50" s="20">
        <f t="shared" ref="AS50:AS59" si="40">IF(H50&gt;I50,1,0)</f>
        <v>0</v>
      </c>
      <c r="AT50" s="185">
        <f t="shared" ref="AT50:AT59" si="41">IF(I50&gt;H50,1,0)</f>
        <v>0</v>
      </c>
      <c r="AU50" s="184">
        <f t="shared" ref="AU50:AU59" si="42">IF(J50&gt;K50,1,0)</f>
        <v>0</v>
      </c>
      <c r="AV50" s="184">
        <f t="shared" ref="AV50:AV59" si="43">IF(K50&gt;J50,1,0)</f>
        <v>0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1</v>
      </c>
      <c r="BI50" s="20"/>
    </row>
    <row r="51" spans="1:61" ht="15.75" thickBot="1" x14ac:dyDescent="0.3">
      <c r="A51" s="186"/>
      <c r="B51" s="187"/>
      <c r="C51" s="217"/>
      <c r="D51" s="218" t="str">
        <f>D50</f>
        <v>Feuerball KL</v>
      </c>
      <c r="E51" s="190" t="str">
        <f>E9</f>
        <v>Erlenbach/Morlautern</v>
      </c>
      <c r="F51" s="193">
        <v>11</v>
      </c>
      <c r="G51" s="194">
        <v>25</v>
      </c>
      <c r="H51" s="191">
        <v>22</v>
      </c>
      <c r="I51" s="192">
        <v>25</v>
      </c>
      <c r="J51" s="193">
        <v>13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46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8" t="str">
        <f ca="1">IF(U51&lt;&gt;"","",IF(C51&lt;&gt;"","verlegt",IF(B53&lt;TODAY(),"offen","")))</f>
        <v/>
      </c>
      <c r="AN51" s="358"/>
      <c r="AO51" s="357" t="str">
        <f t="shared" ref="AO51:AO59" ca="1" si="50">IF(U51&lt;&gt;"","",IF(C51="","",IF(C51&lt;TODAY(),"offen","")))</f>
        <v/>
      </c>
      <c r="AP51" s="357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1">D51</f>
        <v>Feuerball KL</v>
      </c>
      <c r="E52" s="190" t="str">
        <f>E12</f>
        <v>TV Rodenbach US</v>
      </c>
      <c r="F52" s="193">
        <v>0</v>
      </c>
      <c r="G52" s="194">
        <v>25</v>
      </c>
      <c r="H52" s="191">
        <v>0</v>
      </c>
      <c r="I52" s="192">
        <v>25</v>
      </c>
      <c r="J52" s="193">
        <v>0</v>
      </c>
      <c r="K52" s="194">
        <v>25</v>
      </c>
      <c r="L52" s="191"/>
      <c r="M52" s="192"/>
      <c r="N52" s="193"/>
      <c r="O52" s="194"/>
      <c r="P52" s="197">
        <f t="shared" si="48"/>
        <v>0</v>
      </c>
      <c r="Q52" s="198">
        <f t="shared" si="35"/>
        <v>75</v>
      </c>
      <c r="R52" s="197">
        <f t="shared" si="49"/>
        <v>0</v>
      </c>
      <c r="S52" s="198">
        <f t="shared" si="36"/>
        <v>3</v>
      </c>
      <c r="T52" s="182">
        <f t="shared" si="31"/>
        <v>0</v>
      </c>
      <c r="U52" s="183">
        <f t="shared" si="32"/>
        <v>3</v>
      </c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8" t="str">
        <f t="shared" ca="1" si="37"/>
        <v/>
      </c>
      <c r="AN52" s="358"/>
      <c r="AO52" s="357" t="str">
        <f t="shared" ca="1" si="50"/>
        <v/>
      </c>
      <c r="AP52" s="357"/>
      <c r="AQ52" s="184">
        <f t="shared" si="38"/>
        <v>0</v>
      </c>
      <c r="AR52" s="184">
        <f t="shared" si="39"/>
        <v>1</v>
      </c>
      <c r="AS52" s="20">
        <f t="shared" si="40"/>
        <v>0</v>
      </c>
      <c r="AT52" s="185">
        <f t="shared" si="41"/>
        <v>1</v>
      </c>
      <c r="AU52" s="184">
        <f t="shared" si="42"/>
        <v>0</v>
      </c>
      <c r="AV52" s="184">
        <f t="shared" si="43"/>
        <v>1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1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1</v>
      </c>
      <c r="BI52" s="20"/>
    </row>
    <row r="53" spans="1:61" ht="15.75" hidden="1" thickBot="1" x14ac:dyDescent="0.3">
      <c r="A53" s="186"/>
      <c r="B53" s="187"/>
      <c r="C53" s="219"/>
      <c r="D53" s="218" t="str">
        <f t="shared" si="51"/>
        <v>Feuerball KL</v>
      </c>
      <c r="E53" s="190" t="str">
        <f>E15</f>
        <v>Niederkirchen/Roßbach</v>
      </c>
      <c r="F53" s="191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8"/>
        <v/>
      </c>
      <c r="Q53" s="198" t="str">
        <f t="shared" si="35"/>
        <v/>
      </c>
      <c r="R53" s="197" t="str">
        <f t="shared" si="49"/>
        <v/>
      </c>
      <c r="S53" s="198" t="str">
        <f t="shared" si="36"/>
        <v/>
      </c>
      <c r="T53" s="182">
        <f t="shared" si="31"/>
        <v>0</v>
      </c>
      <c r="U53" s="183">
        <f t="shared" si="32"/>
        <v>0</v>
      </c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55"/>
      <c r="AL53" s="355"/>
      <c r="AM53" s="356" t="str">
        <f ca="1">IF(U53&lt;&gt;"","",IF(C53&lt;&gt;"","verlegt",IF(#REF!&lt;TODAY(),"offen","")))</f>
        <v/>
      </c>
      <c r="AN53" s="356"/>
      <c r="AO53" s="357" t="str">
        <f t="shared" ca="1" si="50"/>
        <v/>
      </c>
      <c r="AP53" s="357"/>
      <c r="AQ53" s="184">
        <f t="shared" si="38"/>
        <v>0</v>
      </c>
      <c r="AR53" s="184">
        <f t="shared" si="39"/>
        <v>0</v>
      </c>
      <c r="AS53" s="20">
        <f t="shared" si="40"/>
        <v>0</v>
      </c>
      <c r="AT53" s="185">
        <f t="shared" si="41"/>
        <v>0</v>
      </c>
      <c r="AU53" s="184">
        <f t="shared" si="42"/>
        <v>0</v>
      </c>
      <c r="AV53" s="184">
        <f t="shared" si="43"/>
        <v>0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" hidden="1" customHeight="1" thickBot="1" x14ac:dyDescent="0.3">
      <c r="A54" s="186"/>
      <c r="B54" s="187"/>
      <c r="C54" s="219"/>
      <c r="D54" s="218" t="str">
        <f t="shared" si="51"/>
        <v>Feuerball KL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5"/>
      <c r="AL54" s="355"/>
      <c r="AM54" s="358" t="str">
        <f t="shared" ca="1" si="37"/>
        <v/>
      </c>
      <c r="AN54" s="358"/>
      <c r="AO54" s="357" t="str">
        <f t="shared" ca="1" si="50"/>
        <v/>
      </c>
      <c r="AP54" s="357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x14ac:dyDescent="0.25">
      <c r="A55" s="186"/>
      <c r="B55" s="187"/>
      <c r="C55" s="219"/>
      <c r="D55" s="218" t="str">
        <f t="shared" si="51"/>
        <v>Feuerball KL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8" t="str">
        <f t="shared" ca="1" si="37"/>
        <v/>
      </c>
      <c r="AN55" s="358"/>
      <c r="AO55" s="357" t="str">
        <f t="shared" ca="1" si="50"/>
        <v/>
      </c>
      <c r="AP55" s="357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x14ac:dyDescent="0.25">
      <c r="A56" s="186"/>
      <c r="B56" s="187"/>
      <c r="C56" s="219"/>
      <c r="D56" s="218" t="str">
        <f t="shared" si="51"/>
        <v>Feuerball KL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/>
      <c r="AM56" s="358" t="str">
        <f t="shared" ca="1" si="37"/>
        <v/>
      </c>
      <c r="AN56" s="358"/>
      <c r="AO56" s="357" t="str">
        <f t="shared" ca="1" si="50"/>
        <v/>
      </c>
      <c r="AP56" s="357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x14ac:dyDescent="0.25">
      <c r="A57" s="186"/>
      <c r="B57" s="187"/>
      <c r="C57" s="219"/>
      <c r="D57" s="218" t="str">
        <f t="shared" si="51"/>
        <v>Feuerball KL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8" t="str">
        <f t="shared" ca="1" si="37"/>
        <v/>
      </c>
      <c r="AN57" s="358"/>
      <c r="AO57" s="357" t="str">
        <f t="shared" ca="1" si="50"/>
        <v/>
      </c>
      <c r="AP57" s="357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x14ac:dyDescent="0.25">
      <c r="A58" s="186"/>
      <c r="B58" s="187"/>
      <c r="C58" s="219"/>
      <c r="D58" s="218" t="str">
        <f t="shared" si="51"/>
        <v>Feuerball KL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5"/>
      <c r="AK58" s="355"/>
      <c r="AL58" s="355"/>
      <c r="AM58" s="358" t="str">
        <f t="shared" ca="1" si="37"/>
        <v/>
      </c>
      <c r="AN58" s="358"/>
      <c r="AO58" s="357" t="str">
        <f t="shared" ca="1" si="50"/>
        <v/>
      </c>
      <c r="AP58" s="357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1"/>
        <v>Feuerball KL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60" t="str">
        <f t="shared" ca="1" si="37"/>
        <v/>
      </c>
      <c r="AN59" s="360"/>
      <c r="AO59" s="361" t="str">
        <f t="shared" ca="1" si="50"/>
        <v/>
      </c>
      <c r="AP59" s="361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2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3</v>
      </c>
      <c r="BI60" s="20">
        <f>SUM(BA60:BH60)</f>
        <v>5</v>
      </c>
    </row>
    <row r="61" spans="1:61" ht="15.75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TSG Trippstadt</v>
      </c>
      <c r="F61" s="176">
        <v>25</v>
      </c>
      <c r="G61" s="177">
        <v>7</v>
      </c>
      <c r="H61" s="174">
        <v>25</v>
      </c>
      <c r="I61" s="175">
        <v>10</v>
      </c>
      <c r="J61" s="176">
        <v>25</v>
      </c>
      <c r="K61" s="177">
        <v>15</v>
      </c>
      <c r="L61" s="174"/>
      <c r="M61" s="175"/>
      <c r="N61" s="176"/>
      <c r="O61" s="177"/>
      <c r="P61" s="180">
        <f>IF(F61="","",F61+H61+J61+L61+N61)</f>
        <v>75</v>
      </c>
      <c r="Q61" s="181">
        <f t="shared" ref="Q61:Q70" si="53">IF(G61="","",G61+I61+K61+M61+O61)</f>
        <v>32</v>
      </c>
      <c r="R61" s="180">
        <f>IF(F61="","",AQ61+AS61+AU61+AW61+AY61)</f>
        <v>3</v>
      </c>
      <c r="S61" s="181">
        <f t="shared" ref="S61:S70" si="54">IF(G61="","",AR61+AT61+AV61+AX61+AZ61)</f>
        <v>0</v>
      </c>
      <c r="T61" s="182">
        <f t="shared" si="31"/>
        <v>3</v>
      </c>
      <c r="U61" s="183">
        <f t="shared" si="32"/>
        <v>0</v>
      </c>
      <c r="V61" s="331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3"/>
      <c r="AM61" s="334" t="str">
        <f t="shared" ref="AM61:AM70" ca="1" si="55">IF(U61&lt;&gt;"","",IF(C61&lt;&gt;"","verlegt",IF(B61&lt;TODAY(),"offen","")))</f>
        <v/>
      </c>
      <c r="AN61" s="335"/>
      <c r="AO61" s="336" t="str">
        <f ca="1">IF(U61&lt;&gt;"","",IF(C61="","",IF(C61&lt;TODAY(),"offen","")))</f>
        <v/>
      </c>
      <c r="AP61" s="337"/>
      <c r="AQ61" s="184">
        <f t="shared" ref="AQ61:AQ70" si="56">IF(F61&gt;G61,1,0)</f>
        <v>1</v>
      </c>
      <c r="AR61" s="184">
        <f t="shared" ref="AR61:AR70" si="57">IF(G61&gt;F61,1,0)</f>
        <v>0</v>
      </c>
      <c r="AS61" s="20">
        <f t="shared" ref="AS61:AS70" si="58">IF(H61&gt;I61,1,0)</f>
        <v>1</v>
      </c>
      <c r="AT61" s="185">
        <f t="shared" ref="AT61:AT70" si="59">IF(I61&gt;H61,1,0)</f>
        <v>0</v>
      </c>
      <c r="AU61" s="184">
        <f t="shared" ref="AU61:AU70" si="60">IF(J61&gt;K61,1,0)</f>
        <v>1</v>
      </c>
      <c r="AV61" s="184">
        <f t="shared" ref="AV61:AV70" si="61">IF(K61&gt;J61,1,0)</f>
        <v>0</v>
      </c>
      <c r="AW61" s="20">
        <f t="shared" ref="AW61:AW70" si="62">IF(L61&gt;M61,1,0)</f>
        <v>0</v>
      </c>
      <c r="AX61" s="20">
        <f t="shared" ref="AX61:AX70" si="63">IF(M61&gt;L61,1,0)</f>
        <v>0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1</v>
      </c>
      <c r="BB61" s="133">
        <f t="shared" si="29"/>
        <v>0</v>
      </c>
      <c r="BC61" s="133">
        <f t="shared" si="30"/>
        <v>0</v>
      </c>
      <c r="BD61" s="133">
        <f t="shared" si="33"/>
        <v>0</v>
      </c>
      <c r="BE61" s="133">
        <f>IF(U40=3,1,0)</f>
        <v>1</v>
      </c>
      <c r="BF61" s="133">
        <f>IF(U40=2,1,0)</f>
        <v>0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Feuerball KL</v>
      </c>
      <c r="F62" s="193">
        <v>25</v>
      </c>
      <c r="G62" s="194">
        <v>13</v>
      </c>
      <c r="H62" s="191">
        <v>25</v>
      </c>
      <c r="I62" s="192">
        <v>10</v>
      </c>
      <c r="J62" s="193">
        <v>25</v>
      </c>
      <c r="K62" s="194">
        <v>22</v>
      </c>
      <c r="L62" s="191"/>
      <c r="M62" s="192"/>
      <c r="N62" s="193"/>
      <c r="O62" s="194"/>
      <c r="P62" s="197">
        <f t="shared" ref="P62:P70" si="66">IF(F62="","",F62+H62+J62+L62+N62)</f>
        <v>75</v>
      </c>
      <c r="Q62" s="198">
        <f t="shared" si="53"/>
        <v>45</v>
      </c>
      <c r="R62" s="197">
        <f t="shared" ref="R62:R70" si="67">IF(F62="","",AQ62+AS62+AU62+AW62+AY62)</f>
        <v>3</v>
      </c>
      <c r="S62" s="198">
        <f t="shared" si="54"/>
        <v>0</v>
      </c>
      <c r="T62" s="182">
        <f t="shared" si="31"/>
        <v>3</v>
      </c>
      <c r="U62" s="183">
        <f t="shared" si="32"/>
        <v>0</v>
      </c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8" t="str">
        <f t="shared" ca="1" si="55"/>
        <v/>
      </c>
      <c r="AN62" s="358"/>
      <c r="AO62" s="357" t="str">
        <f t="shared" ref="AO62:AO70" ca="1" si="68">IF(U62&lt;&gt;"","",IF(C62="","",IF(C62&lt;TODAY(),"offen","")))</f>
        <v/>
      </c>
      <c r="AP62" s="357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1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TV Rodenbach US</v>
      </c>
      <c r="F63" s="176">
        <v>19</v>
      </c>
      <c r="G63" s="177">
        <v>25</v>
      </c>
      <c r="H63" s="174">
        <v>25</v>
      </c>
      <c r="I63" s="175">
        <v>20</v>
      </c>
      <c r="J63" s="176">
        <v>25</v>
      </c>
      <c r="K63" s="177">
        <v>16</v>
      </c>
      <c r="L63" s="174">
        <v>25</v>
      </c>
      <c r="M63" s="175">
        <v>19</v>
      </c>
      <c r="N63" s="193"/>
      <c r="O63" s="194"/>
      <c r="P63" s="197">
        <f t="shared" si="66"/>
        <v>94</v>
      </c>
      <c r="Q63" s="198">
        <f t="shared" si="53"/>
        <v>80</v>
      </c>
      <c r="R63" s="197">
        <f t="shared" si="67"/>
        <v>3</v>
      </c>
      <c r="S63" s="198">
        <f t="shared" si="54"/>
        <v>1</v>
      </c>
      <c r="T63" s="182">
        <f t="shared" si="31"/>
        <v>3</v>
      </c>
      <c r="U63" s="183">
        <f t="shared" si="32"/>
        <v>0</v>
      </c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355"/>
      <c r="AI63" s="355"/>
      <c r="AJ63" s="355"/>
      <c r="AK63" s="355"/>
      <c r="AL63" s="355"/>
      <c r="AM63" s="358" t="str">
        <f t="shared" ca="1" si="55"/>
        <v/>
      </c>
      <c r="AN63" s="358"/>
      <c r="AO63" s="357" t="str">
        <f t="shared" ca="1" si="68"/>
        <v/>
      </c>
      <c r="AP63" s="357"/>
      <c r="AQ63" s="184">
        <f t="shared" si="56"/>
        <v>0</v>
      </c>
      <c r="AR63" s="184">
        <f t="shared" si="57"/>
        <v>1</v>
      </c>
      <c r="AS63" s="20">
        <f t="shared" si="58"/>
        <v>1</v>
      </c>
      <c r="AT63" s="185">
        <f t="shared" si="59"/>
        <v>0</v>
      </c>
      <c r="AU63" s="184">
        <f t="shared" si="60"/>
        <v>1</v>
      </c>
      <c r="AV63" s="184">
        <f t="shared" si="61"/>
        <v>0</v>
      </c>
      <c r="AW63" s="20">
        <f t="shared" si="62"/>
        <v>1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1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1</v>
      </c>
      <c r="BI63" s="20"/>
    </row>
    <row r="64" spans="1:61" ht="15" hidden="1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Niederkirchen/Roßbach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6"/>
        <v/>
      </c>
      <c r="Q64" s="198" t="str">
        <f t="shared" si="53"/>
        <v/>
      </c>
      <c r="R64" s="197" t="str">
        <f t="shared" si="67"/>
        <v/>
      </c>
      <c r="S64" s="198" t="str">
        <f t="shared" si="54"/>
        <v/>
      </c>
      <c r="T64" s="182">
        <f t="shared" si="31"/>
        <v>0</v>
      </c>
      <c r="U64" s="183">
        <f t="shared" si="32"/>
        <v>0</v>
      </c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6" t="str">
        <f t="shared" ca="1" si="55"/>
        <v/>
      </c>
      <c r="AN64" s="356"/>
      <c r="AO64" s="357" t="str">
        <f t="shared" ca="1" si="68"/>
        <v/>
      </c>
      <c r="AP64" s="357"/>
      <c r="AQ64" s="184">
        <f t="shared" si="56"/>
        <v>0</v>
      </c>
      <c r="AR64" s="184">
        <f t="shared" si="57"/>
        <v>0</v>
      </c>
      <c r="AS64" s="20">
        <f t="shared" si="58"/>
        <v>0</v>
      </c>
      <c r="AT64" s="185">
        <f t="shared" si="59"/>
        <v>0</v>
      </c>
      <c r="AU64" s="184">
        <f t="shared" si="60"/>
        <v>0</v>
      </c>
      <c r="AV64" s="184">
        <f t="shared" si="61"/>
        <v>0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0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8" t="str">
        <f t="shared" ca="1" si="55"/>
        <v/>
      </c>
      <c r="AN65" s="358"/>
      <c r="AO65" s="357" t="str">
        <f t="shared" ca="1" si="68"/>
        <v/>
      </c>
      <c r="AP65" s="357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8" t="str">
        <f t="shared" ca="1" si="55"/>
        <v/>
      </c>
      <c r="AN66" s="358"/>
      <c r="AO66" s="357" t="str">
        <f t="shared" ca="1" si="68"/>
        <v/>
      </c>
      <c r="AP66" s="357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8" t="str">
        <f t="shared" ca="1" si="55"/>
        <v/>
      </c>
      <c r="AN67" s="358"/>
      <c r="AO67" s="357" t="str">
        <f t="shared" ca="1" si="68"/>
        <v/>
      </c>
      <c r="AP67" s="357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8" t="str">
        <f t="shared" ca="1" si="55"/>
        <v/>
      </c>
      <c r="AN68" s="358"/>
      <c r="AO68" s="357" t="str">
        <f t="shared" ca="1" si="68"/>
        <v/>
      </c>
      <c r="AP68" s="357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8" t="str">
        <f t="shared" ca="1" si="55"/>
        <v/>
      </c>
      <c r="AN69" s="358"/>
      <c r="AO69" s="357" t="str">
        <f t="shared" ca="1" si="68"/>
        <v/>
      </c>
      <c r="AP69" s="357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  <c r="AM70" s="360" t="str">
        <f t="shared" ca="1" si="55"/>
        <v/>
      </c>
      <c r="AN70" s="360"/>
      <c r="AO70" s="361" t="str">
        <f t="shared" ca="1" si="68"/>
        <v/>
      </c>
      <c r="AP70" s="361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3</v>
      </c>
      <c r="BB71" s="214">
        <f t="shared" si="70"/>
        <v>0</v>
      </c>
      <c r="BC71" s="214">
        <f t="shared" si="70"/>
        <v>0</v>
      </c>
      <c r="BD71" s="214">
        <f t="shared" si="70"/>
        <v>0</v>
      </c>
      <c r="BE71" s="214">
        <f t="shared" si="70"/>
        <v>2</v>
      </c>
      <c r="BF71" s="214">
        <f t="shared" si="70"/>
        <v>0</v>
      </c>
      <c r="BG71" s="214">
        <f t="shared" si="70"/>
        <v>0</v>
      </c>
      <c r="BH71" s="214">
        <f t="shared" si="70"/>
        <v>1</v>
      </c>
      <c r="BI71" s="20">
        <f>SUM(BA71:BH71)</f>
        <v>6</v>
      </c>
    </row>
    <row r="72" spans="1:61" ht="15.75" thickBot="1" x14ac:dyDescent="0.3">
      <c r="A72" s="169"/>
      <c r="B72" s="170"/>
      <c r="C72" s="223"/>
      <c r="D72" s="216" t="str">
        <f>E12</f>
        <v>TV Rodenbach US</v>
      </c>
      <c r="E72" s="173" t="str">
        <f>E3</f>
        <v>TSG Trippstadt</v>
      </c>
      <c r="F72" s="176">
        <v>22</v>
      </c>
      <c r="G72" s="177">
        <v>25</v>
      </c>
      <c r="H72" s="174">
        <v>25</v>
      </c>
      <c r="I72" s="175">
        <v>22</v>
      </c>
      <c r="J72" s="176">
        <v>25</v>
      </c>
      <c r="K72" s="177">
        <v>24</v>
      </c>
      <c r="L72" s="174">
        <v>23</v>
      </c>
      <c r="M72" s="175">
        <v>25</v>
      </c>
      <c r="N72" s="176">
        <v>15</v>
      </c>
      <c r="O72" s="177">
        <v>4</v>
      </c>
      <c r="P72" s="180">
        <f>IF(F72="","",F72+H72+J72+L72+N72)</f>
        <v>110</v>
      </c>
      <c r="Q72" s="181">
        <f t="shared" ref="Q72:Q81" si="71">IF(G72="","",G72+I72+K72+M72+O72)</f>
        <v>100</v>
      </c>
      <c r="R72" s="180">
        <f>IF(F72="","",AQ72+AS72+AU72+AW72+AY72)</f>
        <v>3</v>
      </c>
      <c r="S72" s="181">
        <f t="shared" ref="S72:S81" si="72">IF(G72="","",AR72+AT72+AV72+AX72+AZ72)</f>
        <v>2</v>
      </c>
      <c r="T72" s="182">
        <f t="shared" si="31"/>
        <v>2</v>
      </c>
      <c r="U72" s="183">
        <f t="shared" si="32"/>
        <v>1</v>
      </c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3" t="str">
        <f t="shared" ref="AM72:AM81" ca="1" si="73">IF(U72&lt;&gt;"","",IF(C72&lt;&gt;"","verlegt",IF(B72&lt;TODAY(),"offen","")))</f>
        <v/>
      </c>
      <c r="AN72" s="353"/>
      <c r="AO72" s="354" t="str">
        <f ca="1">IF(U72&lt;&gt;"","",IF(C72="","",IF(C72&lt;TODAY(),"offen","")))</f>
        <v/>
      </c>
      <c r="AP72" s="354"/>
      <c r="AQ72" s="184">
        <f t="shared" ref="AQ72:AQ81" si="74">IF(F72&gt;G72,1,0)</f>
        <v>0</v>
      </c>
      <c r="AR72" s="184">
        <f t="shared" ref="AR72:AR81" si="75">IF(G72&gt;F72,1,0)</f>
        <v>1</v>
      </c>
      <c r="AS72" s="20">
        <f t="shared" ref="AS72:AS81" si="76">IF(H72&gt;I72,1,0)</f>
        <v>1</v>
      </c>
      <c r="AT72" s="185">
        <f t="shared" ref="AT72:AT81" si="77">IF(I72&gt;H72,1,0)</f>
        <v>0</v>
      </c>
      <c r="AU72" s="184">
        <f t="shared" ref="AU72:AU81" si="78">IF(J72&gt;K72,1,0)</f>
        <v>1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1</v>
      </c>
      <c r="AY72" s="184">
        <f t="shared" ref="AY72:AY81" si="82">IF(N72&gt;O72,1,0)</f>
        <v>1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1</v>
      </c>
      <c r="BC72" s="133">
        <f t="shared" si="30"/>
        <v>0</v>
      </c>
      <c r="BD72" s="133">
        <f t="shared" si="33"/>
        <v>0</v>
      </c>
      <c r="BE72" s="133">
        <f>IF(U41=3,1,0)</f>
        <v>1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5.75" thickBot="1" x14ac:dyDescent="0.3">
      <c r="A73" s="186"/>
      <c r="B73" s="187"/>
      <c r="C73" s="217"/>
      <c r="D73" s="218" t="str">
        <f>D72</f>
        <v>TV Rodenbach US</v>
      </c>
      <c r="E73" s="190" t="str">
        <f>E6</f>
        <v>Feuerball KL</v>
      </c>
      <c r="F73" s="193">
        <v>25</v>
      </c>
      <c r="G73" s="194">
        <v>19</v>
      </c>
      <c r="H73" s="191">
        <v>25</v>
      </c>
      <c r="I73" s="192">
        <v>11</v>
      </c>
      <c r="J73" s="193">
        <v>29</v>
      </c>
      <c r="K73" s="194">
        <v>27</v>
      </c>
      <c r="L73" s="191"/>
      <c r="M73" s="192"/>
      <c r="N73" s="193"/>
      <c r="O73" s="194"/>
      <c r="P73" s="197">
        <f t="shared" ref="P73:P81" si="84">IF(F73="","",F73+H73+J73+L73+N73)</f>
        <v>79</v>
      </c>
      <c r="Q73" s="198">
        <f t="shared" si="71"/>
        <v>57</v>
      </c>
      <c r="R73" s="197">
        <f t="shared" ref="R73:R81" si="85">IF(F73="","",AQ73+AS73+AU73+AW73+AY73)</f>
        <v>3</v>
      </c>
      <c r="S73" s="198">
        <f t="shared" si="72"/>
        <v>0</v>
      </c>
      <c r="T73" s="182">
        <f t="shared" si="31"/>
        <v>3</v>
      </c>
      <c r="U73" s="183">
        <f t="shared" si="32"/>
        <v>0</v>
      </c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8" t="str">
        <f t="shared" ca="1" si="73"/>
        <v/>
      </c>
      <c r="AN73" s="358"/>
      <c r="AO73" s="357" t="str">
        <f t="shared" ref="AO73:AO81" ca="1" si="86">IF(U73&lt;&gt;"","",IF(C73="","",IF(C73&lt;TODAY(),"offen","")))</f>
        <v/>
      </c>
      <c r="AP73" s="357"/>
      <c r="AQ73" s="184">
        <f t="shared" si="74"/>
        <v>1</v>
      </c>
      <c r="AR73" s="184">
        <f t="shared" si="75"/>
        <v>0</v>
      </c>
      <c r="AS73" s="20">
        <f t="shared" si="76"/>
        <v>1</v>
      </c>
      <c r="AT73" s="185">
        <f t="shared" si="77"/>
        <v>0</v>
      </c>
      <c r="AU73" s="184">
        <f t="shared" si="78"/>
        <v>1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1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1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7">D73</f>
        <v>TV Rodenbach US</v>
      </c>
      <c r="E74" s="190" t="str">
        <f>E9</f>
        <v>Erlenbach/Morlautern</v>
      </c>
      <c r="F74" s="193">
        <v>25</v>
      </c>
      <c r="G74" s="194">
        <v>11</v>
      </c>
      <c r="H74" s="191">
        <v>21</v>
      </c>
      <c r="I74" s="192">
        <v>25</v>
      </c>
      <c r="J74" s="193">
        <v>25</v>
      </c>
      <c r="K74" s="194">
        <v>22</v>
      </c>
      <c r="L74" s="191">
        <v>25</v>
      </c>
      <c r="M74" s="192">
        <v>22</v>
      </c>
      <c r="N74" s="193"/>
      <c r="O74" s="194"/>
      <c r="P74" s="197">
        <f t="shared" si="84"/>
        <v>96</v>
      </c>
      <c r="Q74" s="198">
        <f t="shared" si="71"/>
        <v>80</v>
      </c>
      <c r="R74" s="197">
        <f t="shared" si="85"/>
        <v>3</v>
      </c>
      <c r="S74" s="198">
        <f t="shared" si="72"/>
        <v>1</v>
      </c>
      <c r="T74" s="182">
        <f t="shared" si="31"/>
        <v>3</v>
      </c>
      <c r="U74" s="183">
        <f t="shared" si="32"/>
        <v>0</v>
      </c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8" t="str">
        <f t="shared" ca="1" si="73"/>
        <v/>
      </c>
      <c r="AN74" s="358"/>
      <c r="AO74" s="357" t="str">
        <f t="shared" ca="1" si="86"/>
        <v/>
      </c>
      <c r="AP74" s="357"/>
      <c r="AQ74" s="184">
        <f t="shared" si="74"/>
        <v>1</v>
      </c>
      <c r="AR74" s="184">
        <f t="shared" si="75"/>
        <v>0</v>
      </c>
      <c r="AS74" s="20">
        <f t="shared" si="76"/>
        <v>0</v>
      </c>
      <c r="AT74" s="185">
        <f t="shared" si="77"/>
        <v>1</v>
      </c>
      <c r="AU74" s="184">
        <f t="shared" si="78"/>
        <v>1</v>
      </c>
      <c r="AV74" s="184">
        <f t="shared" si="79"/>
        <v>0</v>
      </c>
      <c r="AW74" s="20">
        <f t="shared" si="80"/>
        <v>1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1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1</v>
      </c>
      <c r="BI74" s="20"/>
    </row>
    <row r="75" spans="1:61" ht="15" hidden="1" customHeight="1" thickBot="1" x14ac:dyDescent="0.3">
      <c r="A75" s="186"/>
      <c r="B75" s="187"/>
      <c r="C75" s="217"/>
      <c r="D75" s="218" t="str">
        <f t="shared" si="87"/>
        <v>TV Rodenbach US</v>
      </c>
      <c r="E75" s="190" t="str">
        <f>E15</f>
        <v>Niederkirchen/Roßbach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6" t="str">
        <f t="shared" ca="1" si="73"/>
        <v/>
      </c>
      <c r="AN75" s="356"/>
      <c r="AO75" s="357" t="str">
        <f t="shared" ca="1" si="86"/>
        <v/>
      </c>
      <c r="AP75" s="357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hidden="1" customHeight="1" thickBot="1" x14ac:dyDescent="0.3">
      <c r="A76" s="186"/>
      <c r="B76" s="187"/>
      <c r="C76" s="219"/>
      <c r="D76" s="218" t="str">
        <f t="shared" si="87"/>
        <v>TV Rodenbach US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8" t="str">
        <f t="shared" ca="1" si="73"/>
        <v/>
      </c>
      <c r="AN76" s="358"/>
      <c r="AO76" s="357" t="str">
        <f t="shared" ca="1" si="86"/>
        <v/>
      </c>
      <c r="AP76" s="357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5" hidden="1" customHeight="1" thickBot="1" x14ac:dyDescent="0.3">
      <c r="A77" s="186"/>
      <c r="B77" s="187"/>
      <c r="C77" s="219"/>
      <c r="D77" s="218" t="str">
        <f t="shared" si="87"/>
        <v>TV Rodenbach US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8" t="str">
        <f t="shared" ca="1" si="73"/>
        <v/>
      </c>
      <c r="AN77" s="358"/>
      <c r="AO77" s="357" t="str">
        <f t="shared" ca="1" si="86"/>
        <v/>
      </c>
      <c r="AP77" s="357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7"/>
        <v>TV Rodenbach US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8" t="str">
        <f t="shared" ca="1" si="73"/>
        <v/>
      </c>
      <c r="AN78" s="358"/>
      <c r="AO78" s="357" t="str">
        <f t="shared" ca="1" si="86"/>
        <v/>
      </c>
      <c r="AP78" s="357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7"/>
        <v>TV Rodenbach US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8" t="str">
        <f t="shared" ca="1" si="73"/>
        <v/>
      </c>
      <c r="AN79" s="358"/>
      <c r="AO79" s="357" t="str">
        <f t="shared" ca="1" si="86"/>
        <v/>
      </c>
      <c r="AP79" s="357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7"/>
        <v>TV Rodenbach US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8" t="str">
        <f t="shared" ca="1" si="73"/>
        <v/>
      </c>
      <c r="AN80" s="358"/>
      <c r="AO80" s="357" t="str">
        <f t="shared" ca="1" si="86"/>
        <v/>
      </c>
      <c r="AP80" s="357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7"/>
        <v>TV Rodenbach US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  <c r="AL81" s="359"/>
      <c r="AM81" s="360" t="str">
        <f t="shared" ca="1" si="73"/>
        <v/>
      </c>
      <c r="AN81" s="360"/>
      <c r="AO81" s="361" t="str">
        <f t="shared" ca="1" si="86"/>
        <v/>
      </c>
      <c r="AP81" s="361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2</v>
      </c>
      <c r="BB82" s="214">
        <f t="shared" si="88"/>
        <v>1</v>
      </c>
      <c r="BC82" s="214">
        <f t="shared" si="88"/>
        <v>0</v>
      </c>
      <c r="BD82" s="214">
        <f t="shared" si="88"/>
        <v>0</v>
      </c>
      <c r="BE82" s="214">
        <f t="shared" si="88"/>
        <v>2</v>
      </c>
      <c r="BF82" s="214">
        <f t="shared" si="88"/>
        <v>0</v>
      </c>
      <c r="BG82" s="214">
        <f t="shared" si="88"/>
        <v>0</v>
      </c>
      <c r="BH82" s="214">
        <f t="shared" si="88"/>
        <v>1</v>
      </c>
      <c r="BI82" s="20">
        <f>SUM(BA82:BH82)</f>
        <v>6</v>
      </c>
    </row>
    <row r="83" spans="1:61" ht="15.75" hidden="1" thickBot="1" x14ac:dyDescent="0.3">
      <c r="A83" s="169"/>
      <c r="B83" s="170"/>
      <c r="C83" s="215"/>
      <c r="D83" s="216" t="str">
        <f>E15</f>
        <v>Niederkirchen/Roßbach</v>
      </c>
      <c r="E83" s="173" t="str">
        <f>E3</f>
        <v>TSG Trippstadt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89">IF(G83="","",G83+I83+K83+M83+O83)</f>
        <v/>
      </c>
      <c r="R83" s="180" t="str">
        <f>IF(F83="","",AQ83+AS83+AU83+AW83+AY83)</f>
        <v/>
      </c>
      <c r="S83" s="181" t="str">
        <f t="shared" ref="S83:S92" si="90">IF(G83="","",AR83+AT83+AV83+AX83+AZ83)</f>
        <v/>
      </c>
      <c r="T83" s="182">
        <f t="shared" si="31"/>
        <v>0</v>
      </c>
      <c r="U83" s="183">
        <f t="shared" si="32"/>
        <v>0</v>
      </c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3" t="str">
        <f t="shared" ref="AM83:AM92" ca="1" si="91">IF(U83&lt;&gt;"","",IF(C83&lt;&gt;"","verlegt",IF(B83&lt;TODAY(),"offen","")))</f>
        <v/>
      </c>
      <c r="AN83" s="353"/>
      <c r="AO83" s="354" t="str">
        <f ca="1">IF(U83&lt;&gt;"","",IF(C83="","",IF(C83&lt;TODAY(),"offen","")))</f>
        <v/>
      </c>
      <c r="AP83" s="354"/>
      <c r="AQ83" s="184">
        <f t="shared" ref="AQ83:AQ92" si="92">IF(F83&gt;G83,1,0)</f>
        <v>0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0</v>
      </c>
      <c r="AW83" s="20">
        <f t="shared" ref="AW83:AW92" si="98">IF(L83&gt;M83,1,0)</f>
        <v>0</v>
      </c>
      <c r="AX83" s="20">
        <f t="shared" ref="AX83:AX92" si="99">IF(M83&gt;L83,1,0)</f>
        <v>0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0</v>
      </c>
      <c r="BI83" s="20"/>
    </row>
    <row r="84" spans="1:61" ht="15.75" hidden="1" thickBot="1" x14ac:dyDescent="0.3">
      <c r="A84" s="186"/>
      <c r="B84" s="187"/>
      <c r="C84" s="219"/>
      <c r="D84" s="218" t="str">
        <f>D83</f>
        <v>Niederkirchen/Roßbach</v>
      </c>
      <c r="E84" s="190" t="str">
        <f>E6</f>
        <v>Feuerball KL</v>
      </c>
      <c r="F84" s="193"/>
      <c r="G84" s="194"/>
      <c r="H84" s="191"/>
      <c r="I84" s="192"/>
      <c r="J84" s="193"/>
      <c r="K84" s="194"/>
      <c r="L84" s="191"/>
      <c r="M84" s="192"/>
      <c r="N84" s="193"/>
      <c r="O84" s="194"/>
      <c r="P84" s="197" t="str">
        <f t="shared" ref="P84:P92" si="102">IF(F84="","",F84+H84+J84+L84+N84)</f>
        <v/>
      </c>
      <c r="Q84" s="198" t="str">
        <f t="shared" si="89"/>
        <v/>
      </c>
      <c r="R84" s="197" t="str">
        <f t="shared" ref="R84:R92" si="103">IF(F84="","",AQ84+AS84+AU84+AW84+AY84)</f>
        <v/>
      </c>
      <c r="S84" s="198" t="str">
        <f t="shared" si="90"/>
        <v/>
      </c>
      <c r="T84" s="182">
        <f t="shared" si="31"/>
        <v>0</v>
      </c>
      <c r="U84" s="183">
        <f t="shared" si="32"/>
        <v>0</v>
      </c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8" t="str">
        <f t="shared" ca="1" si="91"/>
        <v/>
      </c>
      <c r="AN84" s="358"/>
      <c r="AO84" s="357" t="str">
        <f t="shared" ref="AO84:AO92" ca="1" si="104">IF(U84&lt;&gt;"","",IF(C84="","",IF(C84&lt;TODAY(),"offen","")))</f>
        <v/>
      </c>
      <c r="AP84" s="357"/>
      <c r="AQ84" s="184">
        <f t="shared" si="92"/>
        <v>0</v>
      </c>
      <c r="AR84" s="184">
        <f t="shared" si="93"/>
        <v>0</v>
      </c>
      <c r="AS84" s="20">
        <f t="shared" si="94"/>
        <v>0</v>
      </c>
      <c r="AT84" s="185">
        <f t="shared" si="95"/>
        <v>0</v>
      </c>
      <c r="AU84" s="184">
        <f t="shared" si="96"/>
        <v>0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0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hidden="1" thickBot="1" x14ac:dyDescent="0.3">
      <c r="A85" s="186"/>
      <c r="B85" s="187"/>
      <c r="C85" s="219"/>
      <c r="D85" s="218" t="str">
        <f t="shared" ref="D85:D92" si="105">D84</f>
        <v>Niederkirchen/Roßbach</v>
      </c>
      <c r="E85" s="190" t="str">
        <f>E9</f>
        <v>Erlenbach/Morlautern</v>
      </c>
      <c r="F85" s="193"/>
      <c r="G85" s="194"/>
      <c r="H85" s="191"/>
      <c r="I85" s="192"/>
      <c r="J85" s="193"/>
      <c r="K85" s="194"/>
      <c r="L85" s="191"/>
      <c r="M85" s="192"/>
      <c r="N85" s="193"/>
      <c r="O85" s="194"/>
      <c r="P85" s="197" t="str">
        <f t="shared" si="102"/>
        <v/>
      </c>
      <c r="Q85" s="198" t="str">
        <f t="shared" si="89"/>
        <v/>
      </c>
      <c r="R85" s="197" t="str">
        <f t="shared" si="103"/>
        <v/>
      </c>
      <c r="S85" s="198" t="str">
        <f t="shared" si="90"/>
        <v/>
      </c>
      <c r="T85" s="182">
        <f t="shared" si="31"/>
        <v>0</v>
      </c>
      <c r="U85" s="183">
        <f t="shared" si="32"/>
        <v>0</v>
      </c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8" t="str">
        <f t="shared" ca="1" si="91"/>
        <v/>
      </c>
      <c r="AN85" s="358"/>
      <c r="AO85" s="357" t="str">
        <f t="shared" ca="1" si="104"/>
        <v/>
      </c>
      <c r="AP85" s="357"/>
      <c r="AQ85" s="184">
        <f t="shared" si="92"/>
        <v>0</v>
      </c>
      <c r="AR85" s="184">
        <f t="shared" si="93"/>
        <v>0</v>
      </c>
      <c r="AS85" s="20">
        <f t="shared" si="94"/>
        <v>0</v>
      </c>
      <c r="AT85" s="185">
        <f t="shared" si="95"/>
        <v>0</v>
      </c>
      <c r="AU85" s="184">
        <f t="shared" si="96"/>
        <v>0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0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" hidden="1" customHeight="1" thickBot="1" x14ac:dyDescent="0.3">
      <c r="A86" s="186"/>
      <c r="B86" s="187"/>
      <c r="C86" s="217"/>
      <c r="D86" s="218" t="str">
        <f t="shared" si="105"/>
        <v>Niederkirchen/Roßbach</v>
      </c>
      <c r="E86" s="190" t="str">
        <f>E12</f>
        <v>TV Rodenbach US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6" t="str">
        <f t="shared" ca="1" si="91"/>
        <v/>
      </c>
      <c r="AN86" s="356"/>
      <c r="AO86" s="357" t="str">
        <f t="shared" ca="1" si="104"/>
        <v/>
      </c>
      <c r="AP86" s="357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hidden="1" customHeight="1" thickBot="1" x14ac:dyDescent="0.3">
      <c r="A87" s="186"/>
      <c r="B87" s="187"/>
      <c r="C87" s="219"/>
      <c r="D87" s="218" t="str">
        <f t="shared" si="105"/>
        <v>Niederkirchen/Roßbach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8" t="str">
        <f t="shared" ca="1" si="91"/>
        <v/>
      </c>
      <c r="AN87" s="358"/>
      <c r="AO87" s="357" t="str">
        <f t="shared" ca="1" si="104"/>
        <v/>
      </c>
      <c r="AP87" s="357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5" hidden="1" customHeight="1" thickBot="1" x14ac:dyDescent="0.3">
      <c r="A88" s="186"/>
      <c r="B88" s="187"/>
      <c r="C88" s="219"/>
      <c r="D88" s="218" t="str">
        <f t="shared" si="105"/>
        <v>Niederkirchen/Roßbach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8" t="str">
        <f t="shared" ca="1" si="91"/>
        <v/>
      </c>
      <c r="AN88" s="358"/>
      <c r="AO88" s="357" t="str">
        <f t="shared" ca="1" si="104"/>
        <v/>
      </c>
      <c r="AP88" s="357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5"/>
        <v>Niederkirchen/Roßbach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8" t="str">
        <f t="shared" ca="1" si="91"/>
        <v/>
      </c>
      <c r="AN89" s="358"/>
      <c r="AO89" s="357" t="str">
        <f t="shared" ca="1" si="104"/>
        <v/>
      </c>
      <c r="AP89" s="357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5"/>
        <v>Niederkirchen/Roßbach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8" t="str">
        <f t="shared" ca="1" si="91"/>
        <v/>
      </c>
      <c r="AN90" s="358"/>
      <c r="AO90" s="357" t="str">
        <f t="shared" ca="1" si="104"/>
        <v/>
      </c>
      <c r="AP90" s="357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5"/>
        <v>Niederkirchen/Roßbach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8" t="str">
        <f t="shared" ca="1" si="91"/>
        <v/>
      </c>
      <c r="AN91" s="358"/>
      <c r="AO91" s="357" t="str">
        <f t="shared" ca="1" si="104"/>
        <v/>
      </c>
      <c r="AP91" s="357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5"/>
        <v>Niederkirchen/Roßbach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60" t="str">
        <f t="shared" ca="1" si="91"/>
        <v/>
      </c>
      <c r="AN92" s="360"/>
      <c r="AO92" s="361" t="str">
        <f t="shared" ca="1" si="104"/>
        <v/>
      </c>
      <c r="AP92" s="361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" hidden="1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0</v>
      </c>
      <c r="BC93" s="214">
        <f t="shared" si="106"/>
        <v>0</v>
      </c>
      <c r="BD93" s="214">
        <f t="shared" si="106"/>
        <v>0</v>
      </c>
      <c r="BE93" s="214">
        <f t="shared" si="106"/>
        <v>0</v>
      </c>
      <c r="BF93" s="214">
        <f t="shared" si="106"/>
        <v>0</v>
      </c>
      <c r="BG93" s="214">
        <f t="shared" si="106"/>
        <v>0</v>
      </c>
      <c r="BH93" s="214">
        <f t="shared" si="106"/>
        <v>0</v>
      </c>
      <c r="BI93" s="20">
        <f>SUM(BA93:BH93)</f>
        <v>0</v>
      </c>
    </row>
    <row r="94" spans="1:61" ht="1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TSG Trippstadt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52"/>
      <c r="W94" s="352"/>
      <c r="X94" s="352"/>
      <c r="Y94" s="352"/>
      <c r="Z94" s="352"/>
      <c r="AA94" s="352"/>
      <c r="AB94" s="352"/>
      <c r="AC94" s="352"/>
      <c r="AD94" s="352"/>
      <c r="AE94" s="352"/>
      <c r="AF94" s="352"/>
      <c r="AG94" s="352"/>
      <c r="AH94" s="352"/>
      <c r="AI94" s="352"/>
      <c r="AJ94" s="352"/>
      <c r="AK94" s="352"/>
      <c r="AL94" s="352"/>
      <c r="AM94" s="353" t="str">
        <f t="shared" ref="AM94:AM103" ca="1" si="109">IF(U94&lt;&gt;"","",IF(C94&lt;&gt;"","verlegt",IF(B94&lt;TODAY(),"offen","")))</f>
        <v/>
      </c>
      <c r="AN94" s="353"/>
      <c r="AO94" s="354" t="str">
        <f ca="1">IF(U94&lt;&gt;"","",IF(C94="","",IF(C94&lt;TODAY(),"offen","")))</f>
        <v/>
      </c>
      <c r="AP94" s="354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Feuerball KL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8" t="str">
        <f t="shared" ca="1" si="109"/>
        <v/>
      </c>
      <c r="AN95" s="358"/>
      <c r="AO95" s="357" t="str">
        <f t="shared" ref="AO95:AO103" ca="1" si="122">IF(U95&lt;&gt;"","",IF(C95="","",IF(C95&lt;TODAY(),"offen","")))</f>
        <v/>
      </c>
      <c r="AP95" s="357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8" t="str">
        <f t="shared" ca="1" si="109"/>
        <v/>
      </c>
      <c r="AN96" s="358"/>
      <c r="AO96" s="357" t="str">
        <f t="shared" ca="1" si="122"/>
        <v/>
      </c>
      <c r="AP96" s="357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TV Rodenbach US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6" t="str">
        <f t="shared" ca="1" si="109"/>
        <v/>
      </c>
      <c r="AN97" s="356"/>
      <c r="AO97" s="357" t="str">
        <f t="shared" ca="1" si="122"/>
        <v/>
      </c>
      <c r="AP97" s="357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hidden="1" customHeight="1" x14ac:dyDescent="0.25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Niederkirchen/Roßbach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8" t="str">
        <f t="shared" ca="1" si="109"/>
        <v/>
      </c>
      <c r="AN98" s="358"/>
      <c r="AO98" s="357" t="str">
        <f t="shared" ca="1" si="122"/>
        <v/>
      </c>
      <c r="AP98" s="357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8" t="str">
        <f t="shared" ca="1" si="109"/>
        <v/>
      </c>
      <c r="AN99" s="358"/>
      <c r="AO99" s="357" t="str">
        <f t="shared" ca="1" si="122"/>
        <v/>
      </c>
      <c r="AP99" s="357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8" t="str">
        <f t="shared" ca="1" si="109"/>
        <v/>
      </c>
      <c r="AN100" s="358"/>
      <c r="AO100" s="357" t="str">
        <f t="shared" ca="1" si="122"/>
        <v/>
      </c>
      <c r="AP100" s="357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8" t="str">
        <f t="shared" ca="1" si="109"/>
        <v/>
      </c>
      <c r="AN101" s="358"/>
      <c r="AO101" s="357" t="str">
        <f t="shared" ca="1" si="122"/>
        <v/>
      </c>
      <c r="AP101" s="357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  <c r="AG102" s="355"/>
      <c r="AH102" s="355"/>
      <c r="AI102" s="355"/>
      <c r="AJ102" s="355"/>
      <c r="AK102" s="355"/>
      <c r="AL102" s="355"/>
      <c r="AM102" s="358" t="str">
        <f t="shared" ca="1" si="109"/>
        <v/>
      </c>
      <c r="AN102" s="358"/>
      <c r="AO102" s="357" t="str">
        <f t="shared" ca="1" si="122"/>
        <v/>
      </c>
      <c r="AP102" s="357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60" t="str">
        <f t="shared" ca="1" si="109"/>
        <v/>
      </c>
      <c r="AN103" s="360"/>
      <c r="AO103" s="361" t="str">
        <f t="shared" ca="1" si="122"/>
        <v/>
      </c>
      <c r="AP103" s="361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TSG Trippstadt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3" t="str">
        <f t="shared" ref="AM105:AM114" ca="1" si="129">IF(U105&lt;&gt;"","",IF(C105&lt;&gt;"","verlegt",IF(B105&lt;TODAY(),"offen","")))</f>
        <v/>
      </c>
      <c r="AN105" s="353"/>
      <c r="AO105" s="354" t="str">
        <f ca="1">IF(U105&lt;&gt;"","",IF(C105="","",IF(C105&lt;TODAY(),"offen","")))</f>
        <v/>
      </c>
      <c r="AP105" s="354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Feuerball KL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8" t="str">
        <f t="shared" ca="1" si="129"/>
        <v/>
      </c>
      <c r="AN106" s="358"/>
      <c r="AO106" s="357" t="str">
        <f t="shared" ref="AO106:AO114" ca="1" si="146">IF(U106&lt;&gt;"","",IF(C106="","",IF(C106&lt;TODAY(),"offen","")))</f>
        <v/>
      </c>
      <c r="AP106" s="357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8" t="str">
        <f t="shared" ca="1" si="129"/>
        <v/>
      </c>
      <c r="AN107" s="358"/>
      <c r="AO107" s="357" t="str">
        <f t="shared" ca="1" si="146"/>
        <v/>
      </c>
      <c r="AP107" s="357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TV Rodenbach US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6" t="str">
        <f t="shared" ca="1" si="129"/>
        <v/>
      </c>
      <c r="AN108" s="356"/>
      <c r="AO108" s="357" t="str">
        <f t="shared" ca="1" si="146"/>
        <v/>
      </c>
      <c r="AP108" s="357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Niederkirchen/Roßbach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8" t="str">
        <f t="shared" ca="1" si="129"/>
        <v/>
      </c>
      <c r="AN109" s="358"/>
      <c r="AO109" s="357" t="str">
        <f t="shared" ca="1" si="146"/>
        <v/>
      </c>
      <c r="AP109" s="357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8" t="str">
        <f t="shared" ca="1" si="129"/>
        <v/>
      </c>
      <c r="AN110" s="358"/>
      <c r="AO110" s="357" t="str">
        <f t="shared" ca="1" si="146"/>
        <v/>
      </c>
      <c r="AP110" s="357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8" t="str">
        <f t="shared" ca="1" si="129"/>
        <v/>
      </c>
      <c r="AN111" s="358"/>
      <c r="AO111" s="357" t="str">
        <f t="shared" ca="1" si="146"/>
        <v/>
      </c>
      <c r="AP111" s="357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8" t="str">
        <f t="shared" ca="1" si="129"/>
        <v/>
      </c>
      <c r="AN112" s="358"/>
      <c r="AO112" s="357" t="str">
        <f t="shared" ca="1" si="146"/>
        <v/>
      </c>
      <c r="AP112" s="357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8" t="str">
        <f t="shared" ca="1" si="129"/>
        <v/>
      </c>
      <c r="AN113" s="358"/>
      <c r="AO113" s="357" t="str">
        <f t="shared" ca="1" si="146"/>
        <v/>
      </c>
      <c r="AP113" s="357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9"/>
      <c r="W114" s="359"/>
      <c r="X114" s="359"/>
      <c r="Y114" s="359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60" t="str">
        <f t="shared" ca="1" si="129"/>
        <v/>
      </c>
      <c r="AN114" s="360"/>
      <c r="AO114" s="361" t="str">
        <f t="shared" ca="1" si="146"/>
        <v/>
      </c>
      <c r="AP114" s="361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x14ac:dyDescent="0.25">
      <c r="A116" s="169"/>
      <c r="B116" s="170"/>
      <c r="C116" s="215"/>
      <c r="D116" s="216">
        <f>E24</f>
        <v>0</v>
      </c>
      <c r="E116" s="173" t="str">
        <f>E3</f>
        <v>TSG Trippstadt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52"/>
      <c r="W116" s="352"/>
      <c r="X116" s="352"/>
      <c r="Y116" s="352"/>
      <c r="Z116" s="352"/>
      <c r="AA116" s="352"/>
      <c r="AB116" s="352"/>
      <c r="AC116" s="352"/>
      <c r="AD116" s="352"/>
      <c r="AE116" s="352"/>
      <c r="AF116" s="352"/>
      <c r="AG116" s="352"/>
      <c r="AH116" s="352"/>
      <c r="AI116" s="352"/>
      <c r="AJ116" s="352"/>
      <c r="AK116" s="352"/>
      <c r="AL116" s="352"/>
      <c r="AM116" s="353" t="str">
        <f t="shared" ref="AM116:AM125" ca="1" si="152">IF(U116&lt;&gt;"","",IF(C116&lt;&gt;"","verlegt",IF(B116&lt;TODAY(),"offen","")))</f>
        <v/>
      </c>
      <c r="AN116" s="353"/>
      <c r="AO116" s="354" t="str">
        <f ca="1">IF(U116&lt;&gt;"","",IF(C116="","",IF(C116&lt;TODAY(),"offen","")))</f>
        <v/>
      </c>
      <c r="AP116" s="354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x14ac:dyDescent="0.25">
      <c r="A117" s="186"/>
      <c r="B117" s="187"/>
      <c r="C117" s="219"/>
      <c r="D117" s="218">
        <f>D116</f>
        <v>0</v>
      </c>
      <c r="E117" s="190" t="str">
        <f>E6</f>
        <v>Feuerball KL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8" t="str">
        <f t="shared" ca="1" si="152"/>
        <v/>
      </c>
      <c r="AN117" s="358"/>
      <c r="AO117" s="357" t="str">
        <f t="shared" ref="AO117:AO125" ca="1" si="165">IF(U117&lt;&gt;"","",IF(C117="","",IF(C117&lt;TODAY(),"offen","")))</f>
        <v/>
      </c>
      <c r="AP117" s="357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8" t="str">
        <f t="shared" ca="1" si="152"/>
        <v/>
      </c>
      <c r="AN118" s="358"/>
      <c r="AO118" s="357" t="str">
        <f t="shared" ca="1" si="165"/>
        <v/>
      </c>
      <c r="AP118" s="357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TV Rodenbach US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  <c r="AG119" s="355"/>
      <c r="AH119" s="355"/>
      <c r="AI119" s="355"/>
      <c r="AJ119" s="355"/>
      <c r="AK119" s="355"/>
      <c r="AL119" s="355"/>
      <c r="AM119" s="356" t="str">
        <f t="shared" ca="1" si="152"/>
        <v/>
      </c>
      <c r="AN119" s="356"/>
      <c r="AO119" s="357" t="str">
        <f t="shared" ca="1" si="165"/>
        <v/>
      </c>
      <c r="AP119" s="357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Niederkirchen/Roßbach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  <c r="AG120" s="355"/>
      <c r="AH120" s="355"/>
      <c r="AI120" s="355"/>
      <c r="AJ120" s="355"/>
      <c r="AK120" s="355"/>
      <c r="AL120" s="355"/>
      <c r="AM120" s="358" t="str">
        <f t="shared" ca="1" si="152"/>
        <v/>
      </c>
      <c r="AN120" s="358"/>
      <c r="AO120" s="357" t="str">
        <f t="shared" ca="1" si="165"/>
        <v/>
      </c>
      <c r="AP120" s="357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8" t="str">
        <f t="shared" ca="1" si="152"/>
        <v/>
      </c>
      <c r="AN121" s="358"/>
      <c r="AO121" s="357" t="str">
        <f t="shared" ca="1" si="165"/>
        <v/>
      </c>
      <c r="AP121" s="357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8" t="str">
        <f t="shared" ca="1" si="152"/>
        <v/>
      </c>
      <c r="AN122" s="358"/>
      <c r="AO122" s="357" t="str">
        <f t="shared" ca="1" si="165"/>
        <v/>
      </c>
      <c r="AP122" s="357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8" t="str">
        <f t="shared" ca="1" si="152"/>
        <v/>
      </c>
      <c r="AN123" s="358"/>
      <c r="AO123" s="357" t="str">
        <f t="shared" ca="1" si="165"/>
        <v/>
      </c>
      <c r="AP123" s="357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  <c r="AH124" s="355"/>
      <c r="AI124" s="355"/>
      <c r="AJ124" s="355"/>
      <c r="AK124" s="355"/>
      <c r="AL124" s="355"/>
      <c r="AM124" s="358" t="str">
        <f t="shared" ca="1" si="152"/>
        <v/>
      </c>
      <c r="AN124" s="358"/>
      <c r="AO124" s="357" t="str">
        <f t="shared" ca="1" si="165"/>
        <v/>
      </c>
      <c r="AP124" s="357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60" t="str">
        <f t="shared" ca="1" si="152"/>
        <v/>
      </c>
      <c r="AN125" s="360"/>
      <c r="AO125" s="361" t="str">
        <f t="shared" ca="1" si="165"/>
        <v/>
      </c>
      <c r="AP125" s="36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x14ac:dyDescent="0.25">
      <c r="A127" s="169"/>
      <c r="B127" s="170"/>
      <c r="C127" s="215"/>
      <c r="D127" s="216">
        <f>E27</f>
        <v>0</v>
      </c>
      <c r="E127" s="173" t="str">
        <f>E3</f>
        <v>TSG Trippstadt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3" t="str">
        <f t="shared" ref="AM127:AM136" ca="1" si="170">IF(U127&lt;&gt;"","",IF(C127&lt;&gt;"","verlegt",IF(B127&lt;TODAY(),"offen","")))</f>
        <v/>
      </c>
      <c r="AN127" s="353"/>
      <c r="AO127" s="354" t="str">
        <f ca="1">IF(U127&lt;&gt;"","",IF(C127="","",IF(C127&lt;TODAY(),"offen","")))</f>
        <v/>
      </c>
      <c r="AP127" s="354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x14ac:dyDescent="0.25">
      <c r="A128" s="186"/>
      <c r="B128" s="187"/>
      <c r="C128" s="219"/>
      <c r="D128" s="218">
        <f>D127</f>
        <v>0</v>
      </c>
      <c r="E128" s="190" t="str">
        <f>E6</f>
        <v>Feuerball KL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8" t="str">
        <f t="shared" ca="1" si="170"/>
        <v/>
      </c>
      <c r="AN128" s="358"/>
      <c r="AO128" s="357" t="str">
        <f t="shared" ref="AO128:AO136" ca="1" si="183">IF(U128&lt;&gt;"","",IF(C128="","",IF(C128&lt;TODAY(),"offen","")))</f>
        <v/>
      </c>
      <c r="AP128" s="357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8" t="str">
        <f t="shared" ca="1" si="170"/>
        <v/>
      </c>
      <c r="AN129" s="358"/>
      <c r="AO129" s="357" t="str">
        <f t="shared" ca="1" si="183"/>
        <v/>
      </c>
      <c r="AP129" s="357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TV Rodenbach US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6" t="str">
        <f t="shared" ca="1" si="170"/>
        <v/>
      </c>
      <c r="AN130" s="356"/>
      <c r="AO130" s="357" t="str">
        <f t="shared" ca="1" si="183"/>
        <v/>
      </c>
      <c r="AP130" s="357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Niederkirchen/Roßbach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8" t="str">
        <f t="shared" ca="1" si="170"/>
        <v/>
      </c>
      <c r="AN131" s="358"/>
      <c r="AO131" s="357" t="str">
        <f t="shared" ca="1" si="183"/>
        <v/>
      </c>
      <c r="AP131" s="357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  <c r="AG132" s="355"/>
      <c r="AH132" s="355"/>
      <c r="AI132" s="355"/>
      <c r="AJ132" s="355"/>
      <c r="AK132" s="355"/>
      <c r="AL132" s="355"/>
      <c r="AM132" s="358" t="str">
        <f t="shared" ca="1" si="170"/>
        <v/>
      </c>
      <c r="AN132" s="358"/>
      <c r="AO132" s="357" t="str">
        <f t="shared" ca="1" si="183"/>
        <v/>
      </c>
      <c r="AP132" s="357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8" t="str">
        <f t="shared" ca="1" si="170"/>
        <v/>
      </c>
      <c r="AN133" s="358"/>
      <c r="AO133" s="357" t="str">
        <f t="shared" ca="1" si="183"/>
        <v/>
      </c>
      <c r="AP133" s="357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  <c r="AG134" s="355"/>
      <c r="AH134" s="355"/>
      <c r="AI134" s="355"/>
      <c r="AJ134" s="355"/>
      <c r="AK134" s="355"/>
      <c r="AL134" s="355"/>
      <c r="AM134" s="358" t="str">
        <f t="shared" ca="1" si="170"/>
        <v/>
      </c>
      <c r="AN134" s="358"/>
      <c r="AO134" s="357" t="str">
        <f t="shared" ca="1" si="183"/>
        <v/>
      </c>
      <c r="AP134" s="357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  <c r="AG135" s="355"/>
      <c r="AH135" s="355"/>
      <c r="AI135" s="355"/>
      <c r="AJ135" s="355"/>
      <c r="AK135" s="355"/>
      <c r="AL135" s="355"/>
      <c r="AM135" s="358" t="str">
        <f t="shared" ca="1" si="170"/>
        <v/>
      </c>
      <c r="AN135" s="358"/>
      <c r="AO135" s="357" t="str">
        <f t="shared" ca="1" si="183"/>
        <v/>
      </c>
      <c r="AP135" s="357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60" t="str">
        <f t="shared" ca="1" si="170"/>
        <v/>
      </c>
      <c r="AN136" s="360"/>
      <c r="AO136" s="361" t="str">
        <f t="shared" ca="1" si="183"/>
        <v/>
      </c>
      <c r="AP136" s="36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x14ac:dyDescent="0.25">
      <c r="A138" s="169"/>
      <c r="B138" s="170"/>
      <c r="C138" s="215"/>
      <c r="D138" s="216">
        <f>E30</f>
        <v>0</v>
      </c>
      <c r="E138" s="173" t="str">
        <f>E3</f>
        <v>TSG Trippstadt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3" t="str">
        <f t="shared" ref="AM138:AM147" ca="1" si="188">IF(U138&lt;&gt;"","",IF(C138&lt;&gt;"","verlegt",IF(B138&lt;TODAY(),"offen","")))</f>
        <v/>
      </c>
      <c r="AN138" s="353"/>
      <c r="AO138" s="354" t="str">
        <f ca="1">IF(U138&lt;&gt;"","",IF(C138="","",IF(C138&lt;TODAY(),"offen","")))</f>
        <v/>
      </c>
      <c r="AP138" s="354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x14ac:dyDescent="0.25">
      <c r="A139" s="186"/>
      <c r="B139" s="187"/>
      <c r="C139" s="219"/>
      <c r="D139" s="218">
        <f>D138</f>
        <v>0</v>
      </c>
      <c r="E139" s="190" t="str">
        <f>E6</f>
        <v>Feuerball KL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355"/>
      <c r="AI139" s="355"/>
      <c r="AJ139" s="355"/>
      <c r="AK139" s="355"/>
      <c r="AL139" s="355"/>
      <c r="AM139" s="358" t="str">
        <f t="shared" ca="1" si="188"/>
        <v/>
      </c>
      <c r="AN139" s="358"/>
      <c r="AO139" s="357" t="str">
        <f t="shared" ref="AO139:AO147" ca="1" si="201">IF(U139&lt;&gt;"","",IF(C139="","",IF(C139&lt;TODAY(),"offen","")))</f>
        <v/>
      </c>
      <c r="AP139" s="357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  <c r="AG140" s="355"/>
      <c r="AH140" s="355"/>
      <c r="AI140" s="355"/>
      <c r="AJ140" s="355"/>
      <c r="AK140" s="355"/>
      <c r="AL140" s="355"/>
      <c r="AM140" s="358" t="str">
        <f t="shared" ca="1" si="188"/>
        <v/>
      </c>
      <c r="AN140" s="358"/>
      <c r="AO140" s="357" t="str">
        <f t="shared" ca="1" si="201"/>
        <v/>
      </c>
      <c r="AP140" s="357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TV Rodenbach US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6" t="str">
        <f t="shared" ca="1" si="188"/>
        <v/>
      </c>
      <c r="AN141" s="356"/>
      <c r="AO141" s="357" t="str">
        <f t="shared" ca="1" si="201"/>
        <v/>
      </c>
      <c r="AP141" s="357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Niederkirchen/Roßbach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8" t="str">
        <f t="shared" ca="1" si="188"/>
        <v/>
      </c>
      <c r="AN142" s="358"/>
      <c r="AO142" s="357" t="str">
        <f t="shared" ca="1" si="201"/>
        <v/>
      </c>
      <c r="AP142" s="357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8" t="str">
        <f t="shared" ca="1" si="188"/>
        <v/>
      </c>
      <c r="AN143" s="358"/>
      <c r="AO143" s="357" t="str">
        <f t="shared" ca="1" si="201"/>
        <v/>
      </c>
      <c r="AP143" s="357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8" t="str">
        <f t="shared" ca="1" si="188"/>
        <v/>
      </c>
      <c r="AN144" s="358"/>
      <c r="AO144" s="357" t="str">
        <f t="shared" ca="1" si="201"/>
        <v/>
      </c>
      <c r="AP144" s="357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  <c r="AG145" s="355"/>
      <c r="AH145" s="355"/>
      <c r="AI145" s="355"/>
      <c r="AJ145" s="355"/>
      <c r="AK145" s="355"/>
      <c r="AL145" s="355"/>
      <c r="AM145" s="358" t="str">
        <f t="shared" ca="1" si="188"/>
        <v/>
      </c>
      <c r="AN145" s="358"/>
      <c r="AO145" s="357" t="str">
        <f t="shared" ca="1" si="201"/>
        <v/>
      </c>
      <c r="AP145" s="357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355"/>
      <c r="AI146" s="355"/>
      <c r="AJ146" s="355"/>
      <c r="AK146" s="355"/>
      <c r="AL146" s="355"/>
      <c r="AM146" s="358" t="str">
        <f t="shared" ca="1" si="188"/>
        <v/>
      </c>
      <c r="AN146" s="358"/>
      <c r="AO146" s="357" t="str">
        <f t="shared" ca="1" si="201"/>
        <v/>
      </c>
      <c r="AP146" s="357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9"/>
      <c r="W147" s="359"/>
      <c r="X147" s="359"/>
      <c r="Y147" s="359"/>
      <c r="Z147" s="359"/>
      <c r="AA147" s="359"/>
      <c r="AB147" s="359"/>
      <c r="AC147" s="359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60" t="str">
        <f t="shared" ca="1" si="188"/>
        <v/>
      </c>
      <c r="AN147" s="360"/>
      <c r="AO147" s="361" t="str">
        <f t="shared" ca="1" si="201"/>
        <v/>
      </c>
      <c r="AP147" s="36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x14ac:dyDescent="0.25">
      <c r="A149" s="169"/>
      <c r="B149" s="170"/>
      <c r="C149" s="215"/>
      <c r="D149" s="216">
        <f>E33</f>
        <v>0</v>
      </c>
      <c r="E149" s="173" t="str">
        <f>E3</f>
        <v>TSG Trippstadt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3" t="str">
        <f t="shared" ref="AM149:AM158" ca="1" si="206">IF(U149&lt;&gt;"","",IF(C149&lt;&gt;"","verlegt",IF(B149&lt;TODAY(),"offen","")))</f>
        <v/>
      </c>
      <c r="AN149" s="353"/>
      <c r="AO149" s="354" t="str">
        <f ca="1">IF(U149&lt;&gt;"","",IF(C149="","",IF(C149&lt;TODAY(),"offen","")))</f>
        <v/>
      </c>
      <c r="AP149" s="354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x14ac:dyDescent="0.25">
      <c r="A150" s="186"/>
      <c r="B150" s="187"/>
      <c r="C150" s="219"/>
      <c r="D150" s="218">
        <f>D149</f>
        <v>0</v>
      </c>
      <c r="E150" s="190" t="str">
        <f>E6</f>
        <v>Feuerball KL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8" t="str">
        <f t="shared" ca="1" si="206"/>
        <v/>
      </c>
      <c r="AN150" s="358"/>
      <c r="AO150" s="357" t="str">
        <f t="shared" ref="AO150:AO158" ca="1" si="218">IF(U150&lt;&gt;"","",IF(C150="","",IF(C150&lt;TODAY(),"offen","")))</f>
        <v/>
      </c>
      <c r="AP150" s="357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  <c r="AG151" s="355"/>
      <c r="AH151" s="355"/>
      <c r="AI151" s="355"/>
      <c r="AJ151" s="355"/>
      <c r="AK151" s="355"/>
      <c r="AL151" s="355"/>
      <c r="AM151" s="358" t="str">
        <f t="shared" ca="1" si="206"/>
        <v/>
      </c>
      <c r="AN151" s="358"/>
      <c r="AO151" s="357" t="str">
        <f t="shared" ca="1" si="218"/>
        <v/>
      </c>
      <c r="AP151" s="357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TV Rodenbach US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6" t="str">
        <f t="shared" ca="1" si="206"/>
        <v/>
      </c>
      <c r="AN152" s="356"/>
      <c r="AO152" s="357" t="str">
        <f t="shared" ca="1" si="218"/>
        <v/>
      </c>
      <c r="AP152" s="357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Niederkirchen/Roßbach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8" t="str">
        <f t="shared" ca="1" si="206"/>
        <v/>
      </c>
      <c r="AN153" s="358"/>
      <c r="AO153" s="357" t="str">
        <f t="shared" ca="1" si="218"/>
        <v/>
      </c>
      <c r="AP153" s="357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  <c r="AG154" s="355"/>
      <c r="AH154" s="355"/>
      <c r="AI154" s="355"/>
      <c r="AJ154" s="355"/>
      <c r="AK154" s="355"/>
      <c r="AL154" s="355"/>
      <c r="AM154" s="358" t="str">
        <f t="shared" ca="1" si="206"/>
        <v/>
      </c>
      <c r="AN154" s="358"/>
      <c r="AO154" s="357" t="str">
        <f t="shared" ca="1" si="218"/>
        <v/>
      </c>
      <c r="AP154" s="357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  <c r="AG155" s="355"/>
      <c r="AH155" s="355"/>
      <c r="AI155" s="355"/>
      <c r="AJ155" s="355"/>
      <c r="AK155" s="355"/>
      <c r="AL155" s="355"/>
      <c r="AM155" s="358" t="str">
        <f t="shared" ca="1" si="206"/>
        <v/>
      </c>
      <c r="AN155" s="358"/>
      <c r="AO155" s="357" t="str">
        <f t="shared" ca="1" si="218"/>
        <v/>
      </c>
      <c r="AP155" s="357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55"/>
      <c r="AM156" s="358" t="str">
        <f t="shared" ca="1" si="206"/>
        <v/>
      </c>
      <c r="AN156" s="358"/>
      <c r="AO156" s="357" t="str">
        <f t="shared" ca="1" si="218"/>
        <v/>
      </c>
      <c r="AP156" s="357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8" t="str">
        <f t="shared" ca="1" si="206"/>
        <v/>
      </c>
      <c r="AN157" s="358"/>
      <c r="AO157" s="357" t="str">
        <f t="shared" ca="1" si="218"/>
        <v/>
      </c>
      <c r="AP157" s="357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9"/>
      <c r="W158" s="359"/>
      <c r="X158" s="359"/>
      <c r="Y158" s="359"/>
      <c r="Z158" s="359"/>
      <c r="AA158" s="359"/>
      <c r="AB158" s="359"/>
      <c r="AC158" s="359"/>
      <c r="AD158" s="359"/>
      <c r="AE158" s="359"/>
      <c r="AF158" s="359"/>
      <c r="AG158" s="359"/>
      <c r="AH158" s="359"/>
      <c r="AI158" s="359"/>
      <c r="AJ158" s="359"/>
      <c r="AK158" s="359"/>
      <c r="AL158" s="359"/>
      <c r="AM158" s="360" t="str">
        <f t="shared" ca="1" si="206"/>
        <v/>
      </c>
      <c r="AN158" s="360"/>
      <c r="AO158" s="361" t="str">
        <f t="shared" ca="1" si="218"/>
        <v/>
      </c>
      <c r="AP158" s="36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36:AL136"/>
    <mergeCell ref="AM136:AN136"/>
    <mergeCell ref="AO136:AP136"/>
    <mergeCell ref="V147:AL147"/>
    <mergeCell ref="AM147:AN147"/>
    <mergeCell ref="AO147:AP147"/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92:AL92"/>
    <mergeCell ref="AM92:AN92"/>
    <mergeCell ref="AO92:AP92"/>
    <mergeCell ref="V103:AL103"/>
    <mergeCell ref="AM103:AN103"/>
    <mergeCell ref="AO103:AP103"/>
    <mergeCell ref="V114:AL114"/>
    <mergeCell ref="AM114:AN114"/>
    <mergeCell ref="AO114:AP114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59:AL59"/>
    <mergeCell ref="AM59:AN59"/>
    <mergeCell ref="AO59:AP59"/>
    <mergeCell ref="V70:AL70"/>
    <mergeCell ref="AM70:AN70"/>
    <mergeCell ref="AO70:AP70"/>
    <mergeCell ref="V81:AL81"/>
    <mergeCell ref="AM81:AN81"/>
    <mergeCell ref="AO81:AP81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6:AL116"/>
    <mergeCell ref="AM116:AN116"/>
    <mergeCell ref="AO116:AP116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4:AL74"/>
    <mergeCell ref="AM74:AN74"/>
    <mergeCell ref="AO74:AP74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59"/>
  <sheetViews>
    <sheetView topLeftCell="D1" zoomScale="133" zoomScaleNormal="133" workbookViewId="0">
      <selection activeCell="N53" sqref="N53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3.28515625" style="8" bestFit="1" customWidth="1"/>
    <col min="6" max="12" width="4" style="8" bestFit="1" customWidth="1"/>
    <col min="13" max="13" width="3.140625" style="8" bestFit="1" customWidth="1"/>
    <col min="14" max="18" width="4" style="8" bestFit="1" customWidth="1"/>
    <col min="19" max="27" width="3.140625" style="8" bestFit="1" customWidth="1"/>
    <col min="28" max="32" width="3.7109375" style="8" bestFit="1" customWidth="1"/>
    <col min="33" max="36" width="3" style="8" bestFit="1" customWidth="1"/>
    <col min="37" max="37" width="3.7109375" style="8" bestFit="1" customWidth="1"/>
    <col min="38" max="43" width="4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1"/>
      <c r="AC1" s="1"/>
      <c r="AD1" s="1"/>
      <c r="AE1" s="1"/>
      <c r="AF1" s="1"/>
      <c r="AG1" s="1"/>
      <c r="AH1" s="1"/>
      <c r="AI1" s="1"/>
      <c r="AJ1" s="1"/>
      <c r="AK1" s="1"/>
      <c r="AL1" s="311"/>
      <c r="AM1" s="311"/>
      <c r="AN1" s="311"/>
      <c r="AO1" s="311"/>
      <c r="AP1" s="311"/>
      <c r="AQ1" s="31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65</v>
      </c>
      <c r="F2" s="312" t="str">
        <f>E3</f>
        <v>TSV Hütschenhausen I</v>
      </c>
      <c r="G2" s="312"/>
      <c r="H2" s="312" t="str">
        <f>E6</f>
        <v>Rodenbach/Weilerbach</v>
      </c>
      <c r="I2" s="312"/>
      <c r="J2" s="312" t="str">
        <f>E9</f>
        <v>Erlenbach/Morlautern</v>
      </c>
      <c r="K2" s="312"/>
      <c r="L2" s="312" t="str">
        <f>E12</f>
        <v>TuS Kriegsfeld</v>
      </c>
      <c r="M2" s="312"/>
      <c r="N2" s="312" t="str">
        <f>E15</f>
        <v>TV Otterberg</v>
      </c>
      <c r="O2" s="312"/>
      <c r="P2" s="312">
        <f>E18</f>
        <v>0</v>
      </c>
      <c r="Q2" s="312"/>
      <c r="R2" s="313">
        <f>E21</f>
        <v>0</v>
      </c>
      <c r="S2" s="313"/>
      <c r="T2" s="314"/>
      <c r="U2" s="314"/>
      <c r="V2" s="314">
        <f>E27</f>
        <v>0</v>
      </c>
      <c r="W2" s="314"/>
      <c r="X2" s="314">
        <f>E30</f>
        <v>0</v>
      </c>
      <c r="Y2" s="314"/>
      <c r="Z2" s="327">
        <f>E33</f>
        <v>0</v>
      </c>
      <c r="AA2" s="327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8" t="s">
        <v>6</v>
      </c>
      <c r="AH2" s="329"/>
      <c r="AI2" s="328" t="s">
        <v>7</v>
      </c>
      <c r="AJ2" s="329"/>
      <c r="AK2" s="10" t="s">
        <v>8</v>
      </c>
      <c r="AL2" s="317" t="s">
        <v>9</v>
      </c>
      <c r="AM2" s="317"/>
      <c r="AN2" s="315" t="s">
        <v>10</v>
      </c>
      <c r="AO2" s="315"/>
      <c r="AP2" s="316" t="s">
        <v>11</v>
      </c>
      <c r="AQ2" s="316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21" t="s">
        <v>88</v>
      </c>
      <c r="F3" s="22" t="s">
        <v>22</v>
      </c>
      <c r="G3" s="23" t="s">
        <v>22</v>
      </c>
      <c r="H3" s="24">
        <f>P39</f>
        <v>75</v>
      </c>
      <c r="I3" s="25">
        <f>Q39</f>
        <v>56</v>
      </c>
      <c r="J3" s="26">
        <f>P40</f>
        <v>75</v>
      </c>
      <c r="K3" s="27">
        <f>Q40</f>
        <v>57</v>
      </c>
      <c r="L3" s="24">
        <f>P41</f>
        <v>79</v>
      </c>
      <c r="M3" s="28">
        <f>Q41</f>
        <v>95</v>
      </c>
      <c r="N3" s="22">
        <f>P42</f>
        <v>75</v>
      </c>
      <c r="O3" s="23">
        <f>Q42</f>
        <v>36</v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304</v>
      </c>
      <c r="AM3" s="36">
        <f t="shared" si="0"/>
        <v>244</v>
      </c>
      <c r="AN3" s="36">
        <f>SUM(G6,G9,G12,G15,G18,G21,G24,G27,G30,G33)</f>
        <v>355</v>
      </c>
      <c r="AO3" s="37">
        <f>SUM(F6,F9,F12,F15,F18,F21,F24,F27,F30,F33)</f>
        <v>276</v>
      </c>
      <c r="AP3" s="38">
        <f>AL3+AN3</f>
        <v>659</v>
      </c>
      <c r="AQ3" s="39">
        <f>AM3+AO3</f>
        <v>520</v>
      </c>
      <c r="AR3" s="40">
        <f>IF(AQ3=0,"",AP3/AQ3)</f>
        <v>1.2673076923076922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1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3</v>
      </c>
      <c r="BI3" s="16"/>
      <c r="BJ3" s="16">
        <f>IF(AQ3&lt;&gt;0,ROUND(AP3/AQ3,1)*10,AP3*10)</f>
        <v>13</v>
      </c>
      <c r="BK3" s="16">
        <f>IF(AQ3&lt;&gt;0,AP3/AQ3,0)</f>
        <v>1.2673076923076922</v>
      </c>
      <c r="BL3" s="17" t="s">
        <v>24</v>
      </c>
    </row>
    <row r="4" spans="1:64" ht="15.75" customHeight="1" x14ac:dyDescent="0.25">
      <c r="A4" s="18"/>
      <c r="C4" s="20"/>
      <c r="D4" s="21"/>
      <c r="E4" s="322"/>
      <c r="F4" s="45" t="s">
        <v>22</v>
      </c>
      <c r="G4" s="46" t="s">
        <v>22</v>
      </c>
      <c r="H4" s="47">
        <f>R39</f>
        <v>3</v>
      </c>
      <c r="I4" s="48">
        <f>S39</f>
        <v>0</v>
      </c>
      <c r="J4" s="49">
        <f>R40</f>
        <v>3</v>
      </c>
      <c r="K4" s="50">
        <f>S40</f>
        <v>0</v>
      </c>
      <c r="L4" s="47">
        <f>R41</f>
        <v>1</v>
      </c>
      <c r="M4" s="51">
        <f>S41</f>
        <v>3</v>
      </c>
      <c r="N4" s="45">
        <f>R42</f>
        <v>3</v>
      </c>
      <c r="O4" s="46">
        <f>S42</f>
        <v>0</v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8</v>
      </c>
      <c r="AC4" s="34">
        <f>BA49+BE49</f>
        <v>6</v>
      </c>
      <c r="AD4" s="34">
        <f>BB49+BF49</f>
        <v>1</v>
      </c>
      <c r="AE4" s="34">
        <f>BC49+BG49</f>
        <v>0</v>
      </c>
      <c r="AF4" s="34">
        <f>BD49+BH49</f>
        <v>1</v>
      </c>
      <c r="AG4" s="34">
        <f>AP4</f>
        <v>22</v>
      </c>
      <c r="AH4" s="34">
        <f>AQ4</f>
        <v>6</v>
      </c>
      <c r="AI4" s="56">
        <f>AP5</f>
        <v>20</v>
      </c>
      <c r="AJ4" s="56">
        <f>AQ5</f>
        <v>4</v>
      </c>
      <c r="AK4" s="34">
        <f>BD4</f>
        <v>1</v>
      </c>
      <c r="AL4" s="35">
        <f t="shared" si="0"/>
        <v>10</v>
      </c>
      <c r="AM4" s="35">
        <f t="shared" si="0"/>
        <v>3</v>
      </c>
      <c r="AN4" s="57">
        <f>SUM(G7,G10,G13,G16,G19,G22,G25,G28,G31,G34)</f>
        <v>12</v>
      </c>
      <c r="AO4" s="58">
        <f>SUM(F7,F10,F13,F16,F19,F22,F25,F28,F31,F34)</f>
        <v>3</v>
      </c>
      <c r="AP4" s="59">
        <f t="shared" ref="AP4:AQ35" si="1">AL4+AN4</f>
        <v>22</v>
      </c>
      <c r="AQ4" s="60">
        <f t="shared" si="1"/>
        <v>6</v>
      </c>
      <c r="AR4" s="40">
        <f>IF(AQ4=0,"",AP4/AQ4)</f>
        <v>3.6666666666666665</v>
      </c>
      <c r="AS4" s="61"/>
      <c r="AT4" s="42"/>
      <c r="AU4" s="43"/>
      <c r="AV4" s="43"/>
      <c r="AW4" s="62">
        <f>AP5*10000000-AQ5*100000+BJ4+BJ3</f>
        <v>199637013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7</v>
      </c>
      <c r="BJ4" s="16">
        <f>IF(AQ4&lt;&gt;0,ROUND(AP4/AQ4,1)*10000, AP4*10000)</f>
        <v>37000</v>
      </c>
      <c r="BK4" s="16">
        <f>IF(AQ4&lt;&gt;0,AP4/AQ4,0)</f>
        <v>3.6666666666666665</v>
      </c>
      <c r="BL4" s="17" t="s">
        <v>6</v>
      </c>
    </row>
    <row r="5" spans="1:64" ht="16.5" customHeight="1" thickBot="1" x14ac:dyDescent="0.3">
      <c r="A5" s="18"/>
      <c r="C5" s="20"/>
      <c r="D5" s="21"/>
      <c r="E5" s="323"/>
      <c r="F5" s="63" t="s">
        <v>22</v>
      </c>
      <c r="G5" s="64" t="s">
        <v>22</v>
      </c>
      <c r="H5" s="65">
        <f>T39</f>
        <v>3</v>
      </c>
      <c r="I5" s="66">
        <f>U39</f>
        <v>0</v>
      </c>
      <c r="J5" s="67">
        <f>T40</f>
        <v>3</v>
      </c>
      <c r="K5" s="68">
        <f>U40</f>
        <v>0</v>
      </c>
      <c r="L5" s="65">
        <f>T41</f>
        <v>0</v>
      </c>
      <c r="M5" s="69">
        <f>U41</f>
        <v>3</v>
      </c>
      <c r="N5" s="63">
        <f>T42</f>
        <v>3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9</v>
      </c>
      <c r="AM5" s="76">
        <f t="shared" si="0"/>
        <v>3</v>
      </c>
      <c r="AN5" s="77">
        <f>SUM(G8,G11,G14,G17,G20,G23,G26,G29,G32,G35)</f>
        <v>11</v>
      </c>
      <c r="AO5" s="78">
        <f>SUM(F8,F11,F14,F17,F20,F23,F26,F29,F32,F35)</f>
        <v>1</v>
      </c>
      <c r="AP5" s="79">
        <f t="shared" si="1"/>
        <v>20</v>
      </c>
      <c r="AQ5" s="80">
        <f t="shared" si="1"/>
        <v>4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1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4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21" t="s">
        <v>53</v>
      </c>
      <c r="F6" s="22">
        <f>P50</f>
        <v>52</v>
      </c>
      <c r="G6" s="23">
        <f>Q50</f>
        <v>75</v>
      </c>
      <c r="H6" s="87" t="s">
        <v>22</v>
      </c>
      <c r="I6" s="88" t="s">
        <v>22</v>
      </c>
      <c r="J6" s="22">
        <f>P51</f>
        <v>91</v>
      </c>
      <c r="K6" s="23">
        <f>Q51</f>
        <v>109</v>
      </c>
      <c r="L6" s="87">
        <f>P52</f>
        <v>75</v>
      </c>
      <c r="M6" s="88">
        <f>Q52</f>
        <v>50</v>
      </c>
      <c r="N6" s="89">
        <f>P53</f>
        <v>93</v>
      </c>
      <c r="O6" s="90">
        <f>Q53</f>
        <v>75</v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311</v>
      </c>
      <c r="AM6" s="97">
        <f t="shared" si="2"/>
        <v>309</v>
      </c>
      <c r="AN6" s="96">
        <f>SUM(I3,I9,I12,I15,I18,I21,I24,I27,I30,I33)</f>
        <v>318</v>
      </c>
      <c r="AO6" s="98">
        <f>SUM(H3,H9,H12,H15,H18,H21,H24,H27,H30,H33)</f>
        <v>370</v>
      </c>
      <c r="AP6" s="99">
        <f t="shared" si="1"/>
        <v>629</v>
      </c>
      <c r="AQ6" s="39">
        <f t="shared" si="1"/>
        <v>679</v>
      </c>
      <c r="AR6" s="40">
        <f>IF(AQ6=0,"",AP6/AQ6)</f>
        <v>0.92636229749631815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1</v>
      </c>
      <c r="BA6" s="44">
        <f>IF(N7&gt;O7,1,0)</f>
        <v>1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2</v>
      </c>
      <c r="BI6" s="16"/>
      <c r="BJ6" s="16">
        <f>IF(AQ6&lt;&gt;0,ROUND(AP6/AQ6,1)*10,AP6*10)</f>
        <v>9</v>
      </c>
      <c r="BK6" s="16">
        <f t="shared" ref="BK6:BK34" si="3">IF(AQ6&lt;&gt;0,AP6/AQ6,0)</f>
        <v>0.92636229749631815</v>
      </c>
      <c r="BL6" s="17" t="s">
        <v>24</v>
      </c>
    </row>
    <row r="7" spans="1:64" ht="15.75" customHeight="1" x14ac:dyDescent="0.25">
      <c r="A7" s="18"/>
      <c r="C7" s="20"/>
      <c r="D7" s="21"/>
      <c r="E7" s="322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>
        <f>R51</f>
        <v>2</v>
      </c>
      <c r="K7" s="46">
        <f>S51</f>
        <v>3</v>
      </c>
      <c r="L7" s="47">
        <f>R52</f>
        <v>3</v>
      </c>
      <c r="M7" s="51">
        <f>S52</f>
        <v>0</v>
      </c>
      <c r="N7" s="45">
        <f>R53</f>
        <v>3</v>
      </c>
      <c r="O7" s="46">
        <f>S53</f>
        <v>1</v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8</v>
      </c>
      <c r="AC7" s="34">
        <f>BA60+BE60</f>
        <v>2</v>
      </c>
      <c r="AD7" s="34">
        <f>BB60+BF60</f>
        <v>0</v>
      </c>
      <c r="AE7" s="34">
        <f>BC60+BG60</f>
        <v>2</v>
      </c>
      <c r="AF7" s="34">
        <f>BD60+BH60</f>
        <v>4</v>
      </c>
      <c r="AG7" s="34">
        <f>AP7</f>
        <v>12</v>
      </c>
      <c r="AH7" s="34">
        <f>AQ7</f>
        <v>19</v>
      </c>
      <c r="AI7" s="56">
        <f>AP8</f>
        <v>8</v>
      </c>
      <c r="AJ7" s="56">
        <f>AQ8</f>
        <v>16</v>
      </c>
      <c r="AK7" s="34">
        <f>BD7</f>
        <v>4</v>
      </c>
      <c r="AL7" s="57">
        <f t="shared" si="2"/>
        <v>8</v>
      </c>
      <c r="AM7" s="57">
        <f t="shared" si="2"/>
        <v>7</v>
      </c>
      <c r="AN7" s="35">
        <f>SUM(I4,I10,I13,I16,I19,I22,I25,I28,I31,I34)</f>
        <v>4</v>
      </c>
      <c r="AO7" s="58">
        <f>SUM(H4,H10,H13,H16,H19,H22,H25,H28,H31,H34)</f>
        <v>12</v>
      </c>
      <c r="AP7" s="59">
        <f t="shared" si="1"/>
        <v>12</v>
      </c>
      <c r="AQ7" s="60">
        <f t="shared" si="1"/>
        <v>19</v>
      </c>
      <c r="AR7" s="40">
        <f>IF(AQ7=0,"",AP7/AQ7)</f>
        <v>0.63157894736842102</v>
      </c>
      <c r="AS7" s="61"/>
      <c r="AT7" s="42"/>
      <c r="AU7" s="16"/>
      <c r="AV7" s="16"/>
      <c r="AW7" s="62">
        <f>AP8*10000000-AQ8*100000+BJ7+BJ6</f>
        <v>78406009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6</v>
      </c>
      <c r="BB7" s="16">
        <f>IF(AW7&lt;AW19,BA7,BA7-1)</f>
        <v>5</v>
      </c>
      <c r="BC7" s="44">
        <f>IF(AW7&lt;AW22,BB7,BB7-1)</f>
        <v>4</v>
      </c>
      <c r="BD7" s="16">
        <f>IF(AW7&lt;AW4,BC7,BC7-1)</f>
        <v>4</v>
      </c>
      <c r="BE7" s="44"/>
      <c r="BF7" s="16"/>
      <c r="BG7" s="44"/>
      <c r="BH7" s="16"/>
      <c r="BI7" s="16">
        <f>BH6+BH8</f>
        <v>2</v>
      </c>
      <c r="BJ7" s="16">
        <f>IF(AQ7&lt;&gt;0,ROUND(AP7/AQ7,1)*10000,AP7*10000)</f>
        <v>6000</v>
      </c>
      <c r="BK7" s="16">
        <f t="shared" si="3"/>
        <v>0.63157894736842102</v>
      </c>
      <c r="BL7" s="17" t="s">
        <v>6</v>
      </c>
    </row>
    <row r="8" spans="1:64" ht="16.5" customHeight="1" thickBot="1" x14ac:dyDescent="0.3">
      <c r="A8" s="18"/>
      <c r="C8" s="20"/>
      <c r="D8" s="21"/>
      <c r="E8" s="323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1</v>
      </c>
      <c r="K8" s="64">
        <f>U51</f>
        <v>2</v>
      </c>
      <c r="L8" s="65">
        <f>T52</f>
        <v>3</v>
      </c>
      <c r="M8" s="69">
        <f>U52</f>
        <v>0</v>
      </c>
      <c r="N8" s="63">
        <f>T53</f>
        <v>3</v>
      </c>
      <c r="O8" s="64">
        <f>U53</f>
        <v>0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7</v>
      </c>
      <c r="AM8" s="100">
        <f t="shared" si="2"/>
        <v>5</v>
      </c>
      <c r="AN8" s="35">
        <f>SUM(I5,I11,I14,I17,I20,I23,I26,I29,I32,I35)</f>
        <v>1</v>
      </c>
      <c r="AO8" s="78">
        <f>SUM(H5,H11,H14,H17,H20,H23,H26,H29,H32,H35)</f>
        <v>11</v>
      </c>
      <c r="AP8" s="79">
        <f t="shared" si="1"/>
        <v>8</v>
      </c>
      <c r="AQ8" s="80">
        <f t="shared" si="1"/>
        <v>16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21" t="s">
        <v>64</v>
      </c>
      <c r="F9" s="22">
        <f>P61</f>
        <v>67</v>
      </c>
      <c r="G9" s="23">
        <f>Q61</f>
        <v>97</v>
      </c>
      <c r="H9" s="24">
        <f>P62</f>
        <v>97</v>
      </c>
      <c r="I9" s="28">
        <f>Q62</f>
        <v>74</v>
      </c>
      <c r="J9" s="22" t="s">
        <v>22</v>
      </c>
      <c r="K9" s="23" t="s">
        <v>22</v>
      </c>
      <c r="L9" s="24">
        <f>P63</f>
        <v>0</v>
      </c>
      <c r="M9" s="28">
        <f>Q63</f>
        <v>75</v>
      </c>
      <c r="N9" s="22">
        <f>P64</f>
        <v>55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219</v>
      </c>
      <c r="AM9" s="97">
        <f t="shared" si="4"/>
        <v>321</v>
      </c>
      <c r="AN9" s="36">
        <f>SUM(K3,K6,K12,K15,K18,K21,K24,K27,K30,K33)</f>
        <v>372</v>
      </c>
      <c r="AO9" s="37">
        <f>SUM(J3,J6,J12,J15,J18,J21,J24,J27,J30,J33)</f>
        <v>342</v>
      </c>
      <c r="AP9" s="99">
        <f t="shared" si="1"/>
        <v>591</v>
      </c>
      <c r="AQ9" s="39">
        <f t="shared" si="1"/>
        <v>663</v>
      </c>
      <c r="AR9" s="40">
        <f>IF(AQ9=0,"",AP9/AQ9)</f>
        <v>0.89140271493212675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9</v>
      </c>
      <c r="BK9" s="16">
        <f t="shared" si="3"/>
        <v>0.89140271493212675</v>
      </c>
      <c r="BL9" s="17" t="s">
        <v>24</v>
      </c>
    </row>
    <row r="10" spans="1:64" ht="15.75" customHeight="1" x14ac:dyDescent="0.25">
      <c r="A10" s="18"/>
      <c r="C10" s="20"/>
      <c r="D10" s="21"/>
      <c r="E10" s="322"/>
      <c r="F10" s="45">
        <f>R61</f>
        <v>1</v>
      </c>
      <c r="G10" s="46">
        <f>S61</f>
        <v>3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>
        <f>R63</f>
        <v>0</v>
      </c>
      <c r="M10" s="51">
        <f>S63</f>
        <v>3</v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8</v>
      </c>
      <c r="AC10" s="34">
        <f>BA71+BE71</f>
        <v>2</v>
      </c>
      <c r="AD10" s="34">
        <f>BB71+BF71</f>
        <v>2</v>
      </c>
      <c r="AE10" s="34">
        <f>BC71+BG71</f>
        <v>0</v>
      </c>
      <c r="AF10" s="34">
        <f>BD71+BH71</f>
        <v>4</v>
      </c>
      <c r="AG10" s="34">
        <f>AP10</f>
        <v>13</v>
      </c>
      <c r="AH10" s="34">
        <f>AQ10</f>
        <v>18</v>
      </c>
      <c r="AI10" s="56">
        <f>AP11</f>
        <v>10</v>
      </c>
      <c r="AJ10" s="56">
        <f>AQ11</f>
        <v>14</v>
      </c>
      <c r="AK10" s="34">
        <f>BD10</f>
        <v>3</v>
      </c>
      <c r="AL10" s="57">
        <f t="shared" si="4"/>
        <v>4</v>
      </c>
      <c r="AM10" s="57">
        <f t="shared" si="4"/>
        <v>10</v>
      </c>
      <c r="AN10" s="57">
        <f>SUM(K4,K7,K13,K16,K19,K22,K25,K28,K31,K34)</f>
        <v>9</v>
      </c>
      <c r="AO10" s="58">
        <f>SUM(J4,J7,J13,J16,J19,J22,J25,J28,J31,J34)</f>
        <v>8</v>
      </c>
      <c r="AP10" s="59">
        <f t="shared" si="1"/>
        <v>13</v>
      </c>
      <c r="AQ10" s="60">
        <f t="shared" si="1"/>
        <v>18</v>
      </c>
      <c r="AR10" s="40">
        <f>IF(AQ10=0,"",AP10/AQ10)</f>
        <v>0.72222222222222221</v>
      </c>
      <c r="AS10" s="61"/>
      <c r="AT10" s="42"/>
      <c r="AU10" s="43"/>
      <c r="AV10" s="43"/>
      <c r="AW10" s="62">
        <f>AP11*10000000-AQ11*100000+BJ10+BJ9</f>
        <v>98607009</v>
      </c>
      <c r="AX10" s="43"/>
      <c r="AY10" s="44">
        <f>IF(AW10&lt;AW13,7,6)</f>
        <v>7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4</v>
      </c>
      <c r="BJ10" s="16">
        <f>IF(AQ10&lt;&gt;0,ROUND(AP10/AQ10,1)*10000,AP10*10000)</f>
        <v>7000</v>
      </c>
      <c r="BK10" s="16">
        <f t="shared" si="3"/>
        <v>0.72222222222222221</v>
      </c>
      <c r="BL10" s="17" t="s">
        <v>6</v>
      </c>
    </row>
    <row r="11" spans="1:64" ht="16.5" customHeight="1" thickBot="1" x14ac:dyDescent="0.3">
      <c r="A11" s="18"/>
      <c r="C11" s="20"/>
      <c r="D11" s="21"/>
      <c r="E11" s="323"/>
      <c r="F11" s="101">
        <f>T61</f>
        <v>0</v>
      </c>
      <c r="G11" s="102">
        <f>U61</f>
        <v>3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0</v>
      </c>
      <c r="M11" s="104">
        <f>U63</f>
        <v>3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9</v>
      </c>
      <c r="AN11" s="110">
        <f>SUM(K5,K8,K14,K17,K20,K23,K26,K29,K32,K35)</f>
        <v>7</v>
      </c>
      <c r="AO11" s="111">
        <f>SUM(J5,J8,J14,J17,J20,J23,J26,J29,J32,J35)</f>
        <v>5</v>
      </c>
      <c r="AP11" s="112">
        <f t="shared" si="1"/>
        <v>10</v>
      </c>
      <c r="AQ11" s="113">
        <f t="shared" si="1"/>
        <v>14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1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3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21" t="s">
        <v>66</v>
      </c>
      <c r="F12" s="22">
        <f>P72</f>
        <v>58</v>
      </c>
      <c r="G12" s="23">
        <f>Q72</f>
        <v>75</v>
      </c>
      <c r="H12" s="24">
        <f>P73</f>
        <v>92</v>
      </c>
      <c r="I12" s="28">
        <f>Q73</f>
        <v>89</v>
      </c>
      <c r="J12" s="22">
        <f>P74</f>
        <v>83</v>
      </c>
      <c r="K12" s="23">
        <f>Q74</f>
        <v>96</v>
      </c>
      <c r="L12" s="24" t="s">
        <v>22</v>
      </c>
      <c r="M12" s="28" t="s">
        <v>22</v>
      </c>
      <c r="N12" s="22">
        <f>P75</f>
        <v>92</v>
      </c>
      <c r="O12" s="23">
        <f>Q75</f>
        <v>89</v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325</v>
      </c>
      <c r="AM12" s="97">
        <f t="shared" si="5"/>
        <v>349</v>
      </c>
      <c r="AN12" s="36">
        <f>SUM(M3,M6,M9,M15,M18,M21,M24,M27,M30,M33)</f>
        <v>319</v>
      </c>
      <c r="AO12" s="37">
        <f>SUM(L3,L6,L9,L15,L18,L21,L24,L27,L30,L33)</f>
        <v>246</v>
      </c>
      <c r="AP12" s="99">
        <f t="shared" si="1"/>
        <v>644</v>
      </c>
      <c r="AQ12" s="39">
        <f t="shared" si="1"/>
        <v>595</v>
      </c>
      <c r="AR12" s="40">
        <f>IF(AQ12=0,"",AP12/AQ12)</f>
        <v>1.0823529411764705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1</v>
      </c>
      <c r="AZ12" s="16">
        <f>IF(J13&gt;K13,1,0)</f>
        <v>0</v>
      </c>
      <c r="BA12" s="44">
        <f>IF(N13&gt;O13,1,0)</f>
        <v>1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2</v>
      </c>
      <c r="BI12" s="16"/>
      <c r="BJ12" s="16">
        <f>IF(AQ12&lt;&gt;0,ROUND(AP12/AQ12,1)*10,AP12*10)</f>
        <v>11</v>
      </c>
      <c r="BK12" s="16">
        <f t="shared" si="3"/>
        <v>1.0823529411764705</v>
      </c>
      <c r="BL12" s="17" t="s">
        <v>24</v>
      </c>
    </row>
    <row r="13" spans="1:64" ht="15.75" customHeight="1" x14ac:dyDescent="0.25">
      <c r="A13" s="18"/>
      <c r="C13" s="20"/>
      <c r="D13" s="21"/>
      <c r="E13" s="322"/>
      <c r="F13" s="45">
        <f>R72</f>
        <v>0</v>
      </c>
      <c r="G13" s="46">
        <f>S72</f>
        <v>3</v>
      </c>
      <c r="H13" s="47">
        <f>R73</f>
        <v>3</v>
      </c>
      <c r="I13" s="51">
        <f>S73</f>
        <v>1</v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>
        <f>R75</f>
        <v>3</v>
      </c>
      <c r="O13" s="46">
        <f>S75</f>
        <v>1</v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8</v>
      </c>
      <c r="AC13" s="34">
        <f>BA82+BE82</f>
        <v>5</v>
      </c>
      <c r="AD13" s="34">
        <f>BB82+BF82</f>
        <v>0</v>
      </c>
      <c r="AE13" s="34">
        <f>BC82+BG82</f>
        <v>0</v>
      </c>
      <c r="AF13" s="34">
        <f>BD82+BH82</f>
        <v>3</v>
      </c>
      <c r="AG13" s="34">
        <f>AP13</f>
        <v>16</v>
      </c>
      <c r="AH13" s="34">
        <f>AQ13</f>
        <v>13</v>
      </c>
      <c r="AI13" s="56">
        <f>AP14</f>
        <v>15</v>
      </c>
      <c r="AJ13" s="56">
        <f>AQ14</f>
        <v>9</v>
      </c>
      <c r="AK13" s="34">
        <f>BD13</f>
        <v>2</v>
      </c>
      <c r="AL13" s="57">
        <f t="shared" si="5"/>
        <v>7</v>
      </c>
      <c r="AM13" s="57">
        <f t="shared" si="5"/>
        <v>8</v>
      </c>
      <c r="AN13" s="57">
        <f>SUM(M4,M7,M10,M16,M19,M22,M25,M28,M31,M34)</f>
        <v>9</v>
      </c>
      <c r="AO13" s="58">
        <f>SUM(L4,L7,L10,L16,L19,L22,L25,L28,L31,L34)</f>
        <v>5</v>
      </c>
      <c r="AP13" s="59">
        <f t="shared" si="1"/>
        <v>16</v>
      </c>
      <c r="AQ13" s="60">
        <f t="shared" si="1"/>
        <v>13</v>
      </c>
      <c r="AR13" s="40">
        <f>IF(AQ13=0,"",AP13/AQ13)</f>
        <v>1.2307692307692308</v>
      </c>
      <c r="AS13" s="61"/>
      <c r="AT13" s="42"/>
      <c r="AU13" s="16"/>
      <c r="AV13" s="16"/>
      <c r="AW13" s="62">
        <f>AP14*10000000-AQ14*100000+BJ13+BJ12</f>
        <v>149112011</v>
      </c>
      <c r="AX13" s="16"/>
      <c r="AY13" s="44">
        <f>IF(AW13&lt;AW16,7,6)</f>
        <v>6</v>
      </c>
      <c r="AZ13" s="16">
        <f>IF(AW13&lt;AW19,AY13,AY13-1)</f>
        <v>5</v>
      </c>
      <c r="BA13" s="44">
        <f>IF(AW13&lt;AW22,AZ13,AZ13-1)</f>
        <v>4</v>
      </c>
      <c r="BB13" s="16">
        <f>IF(AW13&lt;AW4,BA13,BA13-1)</f>
        <v>4</v>
      </c>
      <c r="BC13" s="44">
        <f>IF(AW13&lt;AW7,BB13,BB13-1)</f>
        <v>3</v>
      </c>
      <c r="BD13" s="16">
        <f>IF(AW13&lt;AW10,BC13,BC13-1)</f>
        <v>2</v>
      </c>
      <c r="BE13" s="44"/>
      <c r="BF13" s="16"/>
      <c r="BG13" s="44"/>
      <c r="BH13" s="16"/>
      <c r="BI13" s="16">
        <f>BH12+BH14</f>
        <v>11</v>
      </c>
      <c r="BJ13" s="16">
        <f>IF(AQ13&lt;&gt;0,ROUND(AP13/AQ13,1)*10000,AP13*10000)</f>
        <v>12000</v>
      </c>
      <c r="BK13" s="16">
        <f t="shared" si="3"/>
        <v>1.2307692307692308</v>
      </c>
      <c r="BL13" s="17" t="s">
        <v>6</v>
      </c>
    </row>
    <row r="14" spans="1:64" ht="16.5" customHeight="1" thickBot="1" x14ac:dyDescent="0.3">
      <c r="A14" s="18"/>
      <c r="C14" s="20"/>
      <c r="D14" s="21"/>
      <c r="E14" s="323"/>
      <c r="F14" s="101">
        <f>T72</f>
        <v>0</v>
      </c>
      <c r="G14" s="102">
        <f>U72</f>
        <v>3</v>
      </c>
      <c r="H14" s="103">
        <f>T73</f>
        <v>3</v>
      </c>
      <c r="I14" s="104">
        <f>U73</f>
        <v>0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3</v>
      </c>
      <c r="O14" s="102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6</v>
      </c>
      <c r="AM14" s="110">
        <f t="shared" si="5"/>
        <v>6</v>
      </c>
      <c r="AN14" s="110">
        <f>SUM(M5,M8,M11,M17,M20,M23,M26,M29,M32,M35)</f>
        <v>9</v>
      </c>
      <c r="AO14" s="111">
        <f>SUM(L5,L8,L11,L17,L20,L23,L26,L29,L32,L35)</f>
        <v>3</v>
      </c>
      <c r="AP14" s="112">
        <f t="shared" si="1"/>
        <v>15</v>
      </c>
      <c r="AQ14" s="113">
        <f t="shared" si="1"/>
        <v>9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1</v>
      </c>
      <c r="AY14" s="44">
        <f t="shared" ref="AY14:AY35" si="6">IF(AW14&lt;AW17,7,6)</f>
        <v>6</v>
      </c>
      <c r="AZ14" s="84">
        <f>IF(L10&lt;M10,1,0)</f>
        <v>1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9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21" t="s">
        <v>50</v>
      </c>
      <c r="F15" s="22">
        <f>P83</f>
        <v>99</v>
      </c>
      <c r="G15" s="23">
        <f>Q83</f>
        <v>108</v>
      </c>
      <c r="H15" s="24">
        <f>P84</f>
        <v>106</v>
      </c>
      <c r="I15" s="28">
        <f>Q84</f>
        <v>99</v>
      </c>
      <c r="J15" s="22">
        <f>P85</f>
        <v>93</v>
      </c>
      <c r="K15" s="23">
        <f>Q85</f>
        <v>110</v>
      </c>
      <c r="L15" s="24">
        <f>P86</f>
        <v>92</v>
      </c>
      <c r="M15" s="28">
        <f>Q86</f>
        <v>99</v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390</v>
      </c>
      <c r="AM15" s="115">
        <f t="shared" si="7"/>
        <v>416</v>
      </c>
      <c r="AN15" s="36">
        <f>SUM(O3,O6,O9,O12,O18,O21,O24,O27,O30,O33)</f>
        <v>275</v>
      </c>
      <c r="AO15" s="37">
        <f>SUM(N3,N6,N9,N12,N18,N21,N24,N27,N30,N33)</f>
        <v>315</v>
      </c>
      <c r="AP15" s="99">
        <f t="shared" si="1"/>
        <v>665</v>
      </c>
      <c r="AQ15" s="39">
        <f t="shared" si="1"/>
        <v>731</v>
      </c>
      <c r="AR15" s="40">
        <f>IF(AQ15=0,"",AP15/AQ15)</f>
        <v>0.90971272229822164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9</v>
      </c>
      <c r="BK15" s="16">
        <f t="shared" si="3"/>
        <v>0.90971272229822164</v>
      </c>
      <c r="BL15" s="17" t="s">
        <v>24</v>
      </c>
    </row>
    <row r="16" spans="1:64" ht="15.75" customHeight="1" x14ac:dyDescent="0.25">
      <c r="A16" s="18"/>
      <c r="C16" s="20"/>
      <c r="D16" s="21"/>
      <c r="E16" s="322"/>
      <c r="F16" s="45">
        <f>R83</f>
        <v>2</v>
      </c>
      <c r="G16" s="46">
        <f>S83</f>
        <v>3</v>
      </c>
      <c r="H16" s="47">
        <f>R84</f>
        <v>3</v>
      </c>
      <c r="I16" s="51">
        <f>S84</f>
        <v>2</v>
      </c>
      <c r="J16" s="45">
        <f>R85</f>
        <v>2</v>
      </c>
      <c r="K16" s="46">
        <f>S85</f>
        <v>3</v>
      </c>
      <c r="L16" s="47">
        <f>R86</f>
        <v>1</v>
      </c>
      <c r="M16" s="51">
        <f>S86</f>
        <v>3</v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8</v>
      </c>
      <c r="AC16" s="34">
        <f>BA93+BE93</f>
        <v>1</v>
      </c>
      <c r="AD16" s="34">
        <f>BB93+BF93</f>
        <v>1</v>
      </c>
      <c r="AE16" s="34">
        <f>BC93+BG93</f>
        <v>2</v>
      </c>
      <c r="AF16" s="34">
        <f>BD93+BH93</f>
        <v>4</v>
      </c>
      <c r="AG16" s="34">
        <f>AP16</f>
        <v>13</v>
      </c>
      <c r="AH16" s="34">
        <f>AQ16</f>
        <v>20</v>
      </c>
      <c r="AI16" s="56">
        <f>AP17</f>
        <v>7</v>
      </c>
      <c r="AJ16" s="56">
        <f>AQ17</f>
        <v>17</v>
      </c>
      <c r="AK16" s="34">
        <f>BD16</f>
        <v>5</v>
      </c>
      <c r="AL16" s="57">
        <f t="shared" si="7"/>
        <v>8</v>
      </c>
      <c r="AM16" s="57">
        <f t="shared" si="7"/>
        <v>11</v>
      </c>
      <c r="AN16" s="57">
        <f>SUM(O4,O7,O10,O13,O19,O22,O25,O28,O31,O34)</f>
        <v>5</v>
      </c>
      <c r="AO16" s="58">
        <f>SUM(N4,N7,N10,N13,N19,N22,N25,N28,N31,N34)</f>
        <v>9</v>
      </c>
      <c r="AP16" s="59">
        <f t="shared" si="1"/>
        <v>13</v>
      </c>
      <c r="AQ16" s="60">
        <f t="shared" si="1"/>
        <v>20</v>
      </c>
      <c r="AR16" s="40">
        <f>IF(AQ16=0,"",AP16/AQ16)</f>
        <v>0.65</v>
      </c>
      <c r="AS16" s="61"/>
      <c r="AT16" s="42"/>
      <c r="AU16" s="43"/>
      <c r="AV16" s="43"/>
      <c r="AW16" s="62">
        <f>AP17*10000000-AQ17*100000+BJ16+BJ15</f>
        <v>68307009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5</v>
      </c>
      <c r="BC16" s="44">
        <f>IF(AW16&lt;AW10,BB16,BB16-1)</f>
        <v>5</v>
      </c>
      <c r="BD16" s="43">
        <f>IF(AW16&lt;AW13,BC16,BC16-1)</f>
        <v>5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7000</v>
      </c>
      <c r="BK16" s="16">
        <f t="shared" si="3"/>
        <v>0.65</v>
      </c>
      <c r="BL16" s="17" t="s">
        <v>6</v>
      </c>
    </row>
    <row r="17" spans="1:64" ht="16.5" customHeight="1" thickBot="1" x14ac:dyDescent="0.3">
      <c r="A17" s="18"/>
      <c r="C17" s="20"/>
      <c r="D17" s="21"/>
      <c r="E17" s="323"/>
      <c r="F17" s="101">
        <f>T83</f>
        <v>1</v>
      </c>
      <c r="G17" s="102">
        <f>U83</f>
        <v>2</v>
      </c>
      <c r="H17" s="257">
        <f>T84</f>
        <v>2</v>
      </c>
      <c r="I17" s="258">
        <f>U84</f>
        <v>1</v>
      </c>
      <c r="J17" s="101">
        <f>T85</f>
        <v>1</v>
      </c>
      <c r="K17" s="102">
        <f>U85</f>
        <v>2</v>
      </c>
      <c r="L17" s="257">
        <f>T86</f>
        <v>0</v>
      </c>
      <c r="M17" s="258">
        <f>U86</f>
        <v>3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4</v>
      </c>
      <c r="AM17" s="110">
        <f t="shared" si="7"/>
        <v>8</v>
      </c>
      <c r="AN17" s="110">
        <f>SUM(O5,O8,O11,O14,O20,O23,O26,O29,O32,O35)</f>
        <v>3</v>
      </c>
      <c r="AO17" s="111">
        <f>SUM(N5,N8,N11,N14,N20,N23,N26,N29,N32,N35)</f>
        <v>9</v>
      </c>
      <c r="AP17" s="112">
        <f t="shared" si="1"/>
        <v>7</v>
      </c>
      <c r="AQ17" s="113">
        <f t="shared" si="1"/>
        <v>17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4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x14ac:dyDescent="0.25">
      <c r="A19" s="18"/>
      <c r="C19" s="20"/>
      <c r="D19" s="21"/>
      <c r="E19" s="325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6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21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322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6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6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23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19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2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19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2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3</v>
      </c>
      <c r="BH25" s="20">
        <f>IF(AW25&lt;AW22,BG25,BG25-1)</f>
        <v>2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19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x14ac:dyDescent="0.25">
      <c r="A27" s="18"/>
      <c r="C27" s="20"/>
      <c r="D27" s="21"/>
      <c r="E27" s="319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2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x14ac:dyDescent="0.25">
      <c r="A28" s="18"/>
      <c r="C28" s="20"/>
      <c r="D28" s="21"/>
      <c r="E28" s="319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2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4</v>
      </c>
      <c r="BG28" s="132">
        <f>IF(AW28&lt;AW22,BF28,BF28-1)</f>
        <v>3</v>
      </c>
      <c r="BH28" s="131">
        <f>IF(AW28&lt;AW25,BG28,BG28-1)</f>
        <v>2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x14ac:dyDescent="0.25">
      <c r="A29" s="18"/>
      <c r="C29" s="20"/>
      <c r="D29" s="21"/>
      <c r="E29" s="319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x14ac:dyDescent="0.25">
      <c r="A30" s="18"/>
      <c r="C30" s="20"/>
      <c r="D30" s="21"/>
      <c r="E30" s="319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2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x14ac:dyDescent="0.25">
      <c r="A31" s="18"/>
      <c r="C31" s="20"/>
      <c r="D31" s="21"/>
      <c r="E31" s="319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2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5</v>
      </c>
      <c r="BF31" s="20">
        <f>IF(AW31&lt;AW22,BE31,BE31-1)</f>
        <v>4</v>
      </c>
      <c r="BG31" s="132">
        <f>IF(AW31&lt;AW25,BF31,BF31-1)</f>
        <v>3</v>
      </c>
      <c r="BH31" s="20">
        <f>IF(AW31&lt;AW28,BG31,BG31-1)</f>
        <v>2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x14ac:dyDescent="0.25">
      <c r="A32" s="18"/>
      <c r="C32" s="20"/>
      <c r="D32" s="21"/>
      <c r="E32" s="319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thickBot="1" x14ac:dyDescent="0.3">
      <c r="A33" s="18"/>
      <c r="C33" s="20"/>
      <c r="D33" s="21"/>
      <c r="E33" s="319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thickBot="1" x14ac:dyDescent="0.3">
      <c r="A34" s="18"/>
      <c r="C34" s="20"/>
      <c r="D34" s="21"/>
      <c r="E34" s="319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5</v>
      </c>
      <c r="BE34" s="132">
        <f>IF(AW34&lt;AW22,BD34,BD34-1)</f>
        <v>4</v>
      </c>
      <c r="BF34" s="131">
        <f>IF(AW34&lt;AW25,BE34,BE34-1)</f>
        <v>3</v>
      </c>
      <c r="BG34" s="132">
        <f>IF(AW34&lt;AW28,BF34,BF34-1)</f>
        <v>2</v>
      </c>
      <c r="BH34" s="131">
        <f>IF(AW34&lt;AW31,BG34,BG34-1)</f>
        <v>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thickBot="1" x14ac:dyDescent="0.3">
      <c r="A35" s="18"/>
      <c r="C35" s="20"/>
      <c r="D35" s="21"/>
      <c r="E35" s="319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20" t="s">
        <v>30</v>
      </c>
      <c r="G37" s="320"/>
      <c r="H37" s="320" t="s">
        <v>31</v>
      </c>
      <c r="I37" s="320"/>
      <c r="J37" s="320" t="s">
        <v>32</v>
      </c>
      <c r="K37" s="320"/>
      <c r="L37" s="320" t="s">
        <v>33</v>
      </c>
      <c r="M37" s="320"/>
      <c r="N37" s="320" t="s">
        <v>34</v>
      </c>
      <c r="O37" s="320"/>
      <c r="P37" s="320" t="s">
        <v>7</v>
      </c>
      <c r="Q37" s="320"/>
      <c r="R37" s="320" t="s">
        <v>35</v>
      </c>
      <c r="S37" s="320"/>
      <c r="T37" s="320" t="s">
        <v>36</v>
      </c>
      <c r="U37" s="320"/>
      <c r="V37" s="320" t="s">
        <v>37</v>
      </c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8" t="s">
        <v>38</v>
      </c>
      <c r="BB37" s="318"/>
      <c r="BC37" s="318"/>
      <c r="BD37" s="318"/>
      <c r="BE37" s="318" t="s">
        <v>39</v>
      </c>
      <c r="BF37" s="318"/>
      <c r="BG37" s="318"/>
      <c r="BH37" s="318"/>
      <c r="BI37" s="166"/>
      <c r="BJ37" s="20"/>
      <c r="BK37" s="20"/>
    </row>
    <row r="38" spans="1:64" ht="13.5" customHeight="1" thickBot="1" x14ac:dyDescent="0.3">
      <c r="A38" s="18"/>
      <c r="C38" s="20"/>
      <c r="AQ38" s="330" t="s">
        <v>40</v>
      </c>
      <c r="AR38" s="330"/>
      <c r="AS38" s="330" t="s">
        <v>41</v>
      </c>
      <c r="AT38" s="330"/>
      <c r="AU38" s="330" t="s">
        <v>42</v>
      </c>
      <c r="AV38" s="330"/>
      <c r="AW38" s="330" t="s">
        <v>43</v>
      </c>
      <c r="AX38" s="330"/>
      <c r="AY38" s="330" t="s">
        <v>44</v>
      </c>
      <c r="AZ38" s="33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TSV Hütschenhausen I</v>
      </c>
      <c r="E39" s="173" t="str">
        <f>E6</f>
        <v>Rodenbach/Weilerbach</v>
      </c>
      <c r="F39" s="174">
        <v>25</v>
      </c>
      <c r="G39" s="175">
        <v>15</v>
      </c>
      <c r="H39" s="176">
        <v>25</v>
      </c>
      <c r="I39" s="177">
        <v>22</v>
      </c>
      <c r="J39" s="174">
        <v>25</v>
      </c>
      <c r="K39" s="175">
        <v>19</v>
      </c>
      <c r="L39" s="176"/>
      <c r="M39" s="177"/>
      <c r="N39" s="174"/>
      <c r="O39" s="175"/>
      <c r="P39" s="178">
        <f>IF(F39="","",F39+H39+J39+L39+N39)</f>
        <v>75</v>
      </c>
      <c r="Q39" s="179">
        <f>IF(G39="","",G39+I39+K39+M39+O39)</f>
        <v>56</v>
      </c>
      <c r="R39" s="180">
        <f>IF(F39="","",AQ39+AS39+AU39+AW39+AY39)</f>
        <v>3</v>
      </c>
      <c r="S39" s="181">
        <f t="shared" ref="S39:S48" si="13">IF(G39="","",AR39+AT39+AV39+AX39+AZ39)</f>
        <v>0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3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31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3"/>
      <c r="AM39" s="334" t="str">
        <f t="shared" ref="AM39:AM48" ca="1" si="14">IF(U39&lt;&gt;"","",IF(C39&lt;&gt;"","verlegt",IF(B39&lt;TODAY(),"offen","")))</f>
        <v/>
      </c>
      <c r="AN39" s="335"/>
      <c r="AO39" s="336" t="str">
        <f ca="1">IF(U39&lt;&gt;"","",IF(C39="","",IF(C39&lt;TODAY(),"offen","")))</f>
        <v/>
      </c>
      <c r="AP39" s="337"/>
      <c r="AQ39" s="184">
        <f>IF(F39&gt;G39,1,0)</f>
        <v>1</v>
      </c>
      <c r="AR39" s="184">
        <f t="shared" ref="AR39:AR48" si="15">IF(G39&gt;F39,1,0)</f>
        <v>0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1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1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TSV Hütschenhausen I</v>
      </c>
      <c r="E40" s="190" t="str">
        <f>E9</f>
        <v>Erlenbach/Morlautern</v>
      </c>
      <c r="F40" s="191">
        <v>25</v>
      </c>
      <c r="G40" s="192">
        <v>17</v>
      </c>
      <c r="H40" s="193">
        <v>25</v>
      </c>
      <c r="I40" s="194">
        <v>22</v>
      </c>
      <c r="J40" s="191">
        <v>25</v>
      </c>
      <c r="K40" s="192">
        <v>18</v>
      </c>
      <c r="L40" s="193"/>
      <c r="M40" s="194"/>
      <c r="N40" s="191"/>
      <c r="O40" s="192"/>
      <c r="P40" s="195">
        <f t="shared" ref="P40:Q48" si="24">IF(F40="","",F40+H40+J40+L40+N40)</f>
        <v>75</v>
      </c>
      <c r="Q40" s="196">
        <f t="shared" si="24"/>
        <v>57</v>
      </c>
      <c r="R40" s="197">
        <f t="shared" ref="R40:R48" si="25">IF(F40="","",AQ40+AS40+AU40+AW40+AY40)</f>
        <v>3</v>
      </c>
      <c r="S40" s="198">
        <f t="shared" si="13"/>
        <v>0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8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40"/>
      <c r="AM40" s="341" t="str">
        <f t="shared" ca="1" si="14"/>
        <v/>
      </c>
      <c r="AN40" s="342"/>
      <c r="AO40" s="343" t="str">
        <f t="shared" ref="AO40:AO48" ca="1" si="26">IF(U40&lt;&gt;"","",IF(C40="","",IF(C40&lt;TODAY(),"offen","")))</f>
        <v/>
      </c>
      <c r="AP40" s="344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1</v>
      </c>
      <c r="AT40" s="185">
        <f t="shared" si="17"/>
        <v>0</v>
      </c>
      <c r="AU40" s="184">
        <f t="shared" si="18"/>
        <v>1</v>
      </c>
      <c r="AV40" s="184">
        <f t="shared" si="19"/>
        <v>0</v>
      </c>
      <c r="AW40" s="20">
        <f t="shared" si="20"/>
        <v>0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1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customHeight="1" thickBot="1" x14ac:dyDescent="0.3">
      <c r="A41" s="186"/>
      <c r="B41" s="187"/>
      <c r="C41" s="188"/>
      <c r="D41" s="189" t="str">
        <f>D39</f>
        <v>TSV Hütschenhausen I</v>
      </c>
      <c r="E41" s="190" t="str">
        <f>E12</f>
        <v>TuS Kriegsfeld</v>
      </c>
      <c r="F41" s="191">
        <v>16</v>
      </c>
      <c r="G41" s="192">
        <v>25</v>
      </c>
      <c r="H41" s="193">
        <v>25</v>
      </c>
      <c r="I41" s="194">
        <v>21</v>
      </c>
      <c r="J41" s="191">
        <v>21</v>
      </c>
      <c r="K41" s="192">
        <v>25</v>
      </c>
      <c r="L41" s="193">
        <v>17</v>
      </c>
      <c r="M41" s="194">
        <v>24</v>
      </c>
      <c r="N41" s="191"/>
      <c r="O41" s="192"/>
      <c r="P41" s="195">
        <f t="shared" si="24"/>
        <v>79</v>
      </c>
      <c r="Q41" s="196">
        <f t="shared" si="24"/>
        <v>95</v>
      </c>
      <c r="R41" s="197">
        <f t="shared" si="25"/>
        <v>1</v>
      </c>
      <c r="S41" s="198">
        <f t="shared" si="13"/>
        <v>3</v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3</v>
      </c>
      <c r="V41" s="338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40"/>
      <c r="AM41" s="341" t="str">
        <f t="shared" ca="1" si="14"/>
        <v/>
      </c>
      <c r="AN41" s="342"/>
      <c r="AO41" s="343" t="str">
        <f t="shared" ca="1" si="26"/>
        <v/>
      </c>
      <c r="AP41" s="344"/>
      <c r="AQ41" s="184">
        <f t="shared" si="27"/>
        <v>0</v>
      </c>
      <c r="AR41" s="184">
        <f t="shared" si="15"/>
        <v>1</v>
      </c>
      <c r="AS41" s="20">
        <f t="shared" si="16"/>
        <v>1</v>
      </c>
      <c r="AT41" s="185">
        <f t="shared" si="17"/>
        <v>0</v>
      </c>
      <c r="AU41" s="184">
        <f t="shared" si="18"/>
        <v>0</v>
      </c>
      <c r="AV41" s="184">
        <f t="shared" si="19"/>
        <v>1</v>
      </c>
      <c r="AW41" s="20">
        <f t="shared" si="20"/>
        <v>0</v>
      </c>
      <c r="AX41" s="20">
        <f t="shared" si="21"/>
        <v>1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1</v>
      </c>
      <c r="BE41" s="133">
        <f>IF(U72=3,1,0)</f>
        <v>1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TSV Hütschenhausen I</v>
      </c>
      <c r="E42" s="190" t="str">
        <f>E15</f>
        <v>TV Otterberg</v>
      </c>
      <c r="F42" s="191">
        <v>25</v>
      </c>
      <c r="G42" s="192">
        <v>18</v>
      </c>
      <c r="H42" s="193">
        <v>25</v>
      </c>
      <c r="I42" s="194">
        <v>6</v>
      </c>
      <c r="J42" s="191">
        <v>25</v>
      </c>
      <c r="K42" s="192">
        <v>12</v>
      </c>
      <c r="L42" s="193"/>
      <c r="M42" s="194"/>
      <c r="N42" s="191"/>
      <c r="O42" s="192"/>
      <c r="P42" s="195">
        <f t="shared" si="24"/>
        <v>75</v>
      </c>
      <c r="Q42" s="196">
        <f t="shared" si="24"/>
        <v>36</v>
      </c>
      <c r="R42" s="197">
        <f t="shared" si="25"/>
        <v>3</v>
      </c>
      <c r="S42" s="198">
        <f t="shared" si="13"/>
        <v>0</v>
      </c>
      <c r="T42" s="182">
        <f t="shared" si="31"/>
        <v>3</v>
      </c>
      <c r="U42" s="183">
        <f t="shared" si="32"/>
        <v>0</v>
      </c>
      <c r="V42" s="338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40"/>
      <c r="AM42" s="341" t="str">
        <f t="shared" ca="1" si="14"/>
        <v/>
      </c>
      <c r="AN42" s="342"/>
      <c r="AO42" s="343" t="str">
        <f t="shared" ca="1" si="26"/>
        <v/>
      </c>
      <c r="AP42" s="344"/>
      <c r="AQ42" s="184">
        <f t="shared" si="27"/>
        <v>1</v>
      </c>
      <c r="AR42" s="184">
        <f t="shared" si="15"/>
        <v>0</v>
      </c>
      <c r="AS42" s="20">
        <f t="shared" si="16"/>
        <v>1</v>
      </c>
      <c r="AT42" s="185">
        <f t="shared" si="17"/>
        <v>0</v>
      </c>
      <c r="AU42" s="184">
        <f t="shared" si="18"/>
        <v>1</v>
      </c>
      <c r="AV42" s="184">
        <f t="shared" si="19"/>
        <v>0</v>
      </c>
      <c r="AW42" s="20">
        <f t="shared" si="20"/>
        <v>0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1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0</v>
      </c>
      <c r="BF42" s="133">
        <f>IF(U83=2,1,0)</f>
        <v>1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TSV Hütschenhausen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8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40"/>
      <c r="AM43" s="341" t="str">
        <f t="shared" ca="1" si="14"/>
        <v/>
      </c>
      <c r="AN43" s="342"/>
      <c r="AO43" s="343" t="str">
        <f t="shared" ca="1" si="26"/>
        <v/>
      </c>
      <c r="AP43" s="344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TSV Hütschenhausen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8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40"/>
      <c r="AM44" s="341" t="str">
        <f t="shared" ca="1" si="14"/>
        <v/>
      </c>
      <c r="AN44" s="342"/>
      <c r="AO44" s="343" t="str">
        <f t="shared" ca="1" si="26"/>
        <v/>
      </c>
      <c r="AP44" s="344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TSV Hütschenhausen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8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40"/>
      <c r="AM45" s="341" t="str">
        <f t="shared" ca="1" si="14"/>
        <v/>
      </c>
      <c r="AN45" s="342"/>
      <c r="AO45" s="343" t="str">
        <f t="shared" ca="1" si="26"/>
        <v/>
      </c>
      <c r="AP45" s="344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TSV Hütschenhausen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8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40"/>
      <c r="AM46" s="341" t="str">
        <f t="shared" ca="1" si="14"/>
        <v/>
      </c>
      <c r="AN46" s="342"/>
      <c r="AO46" s="343" t="str">
        <f t="shared" ca="1" si="26"/>
        <v/>
      </c>
      <c r="AP46" s="344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TSV Hütschenhausen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8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40"/>
      <c r="AM47" s="341" t="str">
        <f t="shared" ca="1" si="14"/>
        <v/>
      </c>
      <c r="AN47" s="342"/>
      <c r="AO47" s="343" t="str">
        <f t="shared" ca="1" si="26"/>
        <v/>
      </c>
      <c r="AP47" s="344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TSV Hütschenhausen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5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7"/>
      <c r="AM48" s="348" t="str">
        <f t="shared" ca="1" si="14"/>
        <v/>
      </c>
      <c r="AN48" s="349"/>
      <c r="AO48" s="350" t="str">
        <f t="shared" ca="1" si="26"/>
        <v/>
      </c>
      <c r="AP48" s="351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3</v>
      </c>
      <c r="BB49" s="214">
        <f t="shared" si="34"/>
        <v>0</v>
      </c>
      <c r="BC49" s="214">
        <f t="shared" si="34"/>
        <v>0</v>
      </c>
      <c r="BD49" s="214">
        <f t="shared" si="34"/>
        <v>1</v>
      </c>
      <c r="BE49" s="214">
        <f t="shared" si="34"/>
        <v>3</v>
      </c>
      <c r="BF49" s="214">
        <f t="shared" si="34"/>
        <v>1</v>
      </c>
      <c r="BG49" s="214">
        <f t="shared" si="34"/>
        <v>0</v>
      </c>
      <c r="BH49" s="214">
        <f t="shared" si="34"/>
        <v>0</v>
      </c>
      <c r="BI49" s="20">
        <f>SUM(BA49:BH49)</f>
        <v>8</v>
      </c>
    </row>
    <row r="50" spans="1:61" ht="13.5" customHeight="1" thickBot="1" x14ac:dyDescent="0.3">
      <c r="A50" s="169"/>
      <c r="B50" s="170"/>
      <c r="C50" s="215"/>
      <c r="D50" s="216" t="str">
        <f>E6</f>
        <v>Rodenbach/Weilerbach</v>
      </c>
      <c r="E50" s="173" t="str">
        <f>E3</f>
        <v>TSV Hütschenhausen I</v>
      </c>
      <c r="F50" s="176">
        <v>12</v>
      </c>
      <c r="G50" s="177">
        <v>25</v>
      </c>
      <c r="H50" s="174">
        <v>19</v>
      </c>
      <c r="I50" s="175">
        <v>25</v>
      </c>
      <c r="J50" s="176">
        <v>21</v>
      </c>
      <c r="K50" s="177">
        <v>25</v>
      </c>
      <c r="L50" s="174"/>
      <c r="M50" s="175"/>
      <c r="N50" s="176"/>
      <c r="O50" s="177"/>
      <c r="P50" s="180">
        <f>IF(F50="","",F50+H50+J50+L50+N50)</f>
        <v>52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3" t="str">
        <f t="shared" ref="AM50:AM59" ca="1" si="37">IF(U50&lt;&gt;"","",IF(C50&lt;&gt;"","verlegt",IF(B50&lt;TODAY(),"offen","")))</f>
        <v/>
      </c>
      <c r="AN50" s="353"/>
      <c r="AO50" s="354" t="str">
        <f ca="1">IF(U50&lt;&gt;"","",IF(C50="","",IF(C50&lt;TODAY(),"offen","")))</f>
        <v/>
      </c>
      <c r="AP50" s="354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1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Rodenbach/Weilerbach</v>
      </c>
      <c r="E51" s="190" t="str">
        <f>E9</f>
        <v>Erlenbach/Morlautern</v>
      </c>
      <c r="F51" s="193">
        <v>19</v>
      </c>
      <c r="G51" s="194">
        <v>25</v>
      </c>
      <c r="H51" s="191">
        <v>11</v>
      </c>
      <c r="I51" s="192">
        <v>25</v>
      </c>
      <c r="J51" s="193">
        <v>26</v>
      </c>
      <c r="K51" s="194">
        <v>24</v>
      </c>
      <c r="L51" s="191">
        <v>25</v>
      </c>
      <c r="M51" s="192">
        <v>20</v>
      </c>
      <c r="N51" s="193">
        <v>10</v>
      </c>
      <c r="O51" s="194">
        <v>15</v>
      </c>
      <c r="P51" s="197">
        <f t="shared" ref="P51:P59" si="48">IF(F51="","",F51+H51+J51+L51+N51)</f>
        <v>91</v>
      </c>
      <c r="Q51" s="198">
        <f t="shared" si="35"/>
        <v>109</v>
      </c>
      <c r="R51" s="197">
        <f t="shared" ref="R51:R59" si="49">IF(F51="","",AQ51+AS51+AU51+AW51+AY51)</f>
        <v>2</v>
      </c>
      <c r="S51" s="198">
        <f t="shared" si="36"/>
        <v>3</v>
      </c>
      <c r="T51" s="182">
        <f t="shared" si="31"/>
        <v>1</v>
      </c>
      <c r="U51" s="183">
        <f t="shared" si="32"/>
        <v>2</v>
      </c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8" t="str">
        <f ca="1">IF(U51&lt;&gt;"","",IF(C51&lt;&gt;"","verlegt",IF(B53&lt;TODAY(),"offen","")))</f>
        <v/>
      </c>
      <c r="AN51" s="358"/>
      <c r="AO51" s="357" t="str">
        <f t="shared" ref="AO51:AO59" ca="1" si="50">IF(U51&lt;&gt;"","",IF(C51="","",IF(C51&lt;TODAY(),"offen","")))</f>
        <v/>
      </c>
      <c r="AP51" s="357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1</v>
      </c>
      <c r="AV51" s="184">
        <f t="shared" si="43"/>
        <v>0</v>
      </c>
      <c r="AW51" s="20">
        <f t="shared" si="44"/>
        <v>1</v>
      </c>
      <c r="AX51" s="20">
        <f t="shared" si="45"/>
        <v>0</v>
      </c>
      <c r="AY51" s="184">
        <f t="shared" si="46"/>
        <v>0</v>
      </c>
      <c r="AZ51" s="184">
        <f t="shared" si="47"/>
        <v>1</v>
      </c>
      <c r="BA51" s="133">
        <f t="shared" si="28"/>
        <v>0</v>
      </c>
      <c r="BB51" s="133">
        <f t="shared" si="29"/>
        <v>0</v>
      </c>
      <c r="BC51" s="133">
        <f t="shared" si="30"/>
        <v>1</v>
      </c>
      <c r="BD51" s="133">
        <f t="shared" si="33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3.5" customHeight="1" thickBot="1" x14ac:dyDescent="0.3">
      <c r="A52" s="186"/>
      <c r="B52" s="187"/>
      <c r="C52" s="219"/>
      <c r="D52" s="218" t="str">
        <f t="shared" ref="D52:D59" si="51">D51</f>
        <v>Rodenbach/Weilerbach</v>
      </c>
      <c r="E52" s="190" t="str">
        <f>E12</f>
        <v>TuS Kriegsfeld</v>
      </c>
      <c r="F52" s="193">
        <v>25</v>
      </c>
      <c r="G52" s="194">
        <v>17</v>
      </c>
      <c r="H52" s="191">
        <v>25</v>
      </c>
      <c r="I52" s="192">
        <v>20</v>
      </c>
      <c r="J52" s="193">
        <v>25</v>
      </c>
      <c r="K52" s="194">
        <v>13</v>
      </c>
      <c r="L52" s="191"/>
      <c r="M52" s="192"/>
      <c r="N52" s="193"/>
      <c r="O52" s="194"/>
      <c r="P52" s="197">
        <f t="shared" si="48"/>
        <v>75</v>
      </c>
      <c r="Q52" s="198">
        <f t="shared" si="35"/>
        <v>50</v>
      </c>
      <c r="R52" s="197">
        <f t="shared" si="49"/>
        <v>3</v>
      </c>
      <c r="S52" s="198">
        <f t="shared" si="36"/>
        <v>0</v>
      </c>
      <c r="T52" s="182">
        <f t="shared" si="31"/>
        <v>3</v>
      </c>
      <c r="U52" s="183">
        <f t="shared" si="32"/>
        <v>0</v>
      </c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8" t="str">
        <f t="shared" ca="1" si="37"/>
        <v/>
      </c>
      <c r="AN52" s="358"/>
      <c r="AO52" s="357" t="str">
        <f t="shared" ca="1" si="50"/>
        <v/>
      </c>
      <c r="AP52" s="357"/>
      <c r="AQ52" s="184">
        <f t="shared" si="38"/>
        <v>1</v>
      </c>
      <c r="AR52" s="184">
        <f t="shared" si="39"/>
        <v>0</v>
      </c>
      <c r="AS52" s="20">
        <f t="shared" si="40"/>
        <v>1</v>
      </c>
      <c r="AT52" s="185">
        <f t="shared" si="41"/>
        <v>0</v>
      </c>
      <c r="AU52" s="184">
        <f t="shared" si="42"/>
        <v>1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1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1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Rodenbach/Weilerbach</v>
      </c>
      <c r="E53" s="190" t="str">
        <f>E15</f>
        <v>TV Otterberg</v>
      </c>
      <c r="F53" s="191">
        <v>25</v>
      </c>
      <c r="G53" s="194">
        <v>13</v>
      </c>
      <c r="H53" s="191">
        <v>18</v>
      </c>
      <c r="I53" s="192">
        <v>25</v>
      </c>
      <c r="J53" s="193">
        <v>25</v>
      </c>
      <c r="K53" s="194">
        <v>22</v>
      </c>
      <c r="L53" s="191">
        <v>25</v>
      </c>
      <c r="M53" s="192">
        <v>15</v>
      </c>
      <c r="N53" s="193"/>
      <c r="O53" s="194"/>
      <c r="P53" s="197">
        <f t="shared" si="48"/>
        <v>93</v>
      </c>
      <c r="Q53" s="198">
        <f t="shared" si="35"/>
        <v>75</v>
      </c>
      <c r="R53" s="197">
        <f t="shared" si="49"/>
        <v>3</v>
      </c>
      <c r="S53" s="198">
        <f t="shared" si="36"/>
        <v>1</v>
      </c>
      <c r="T53" s="182">
        <f t="shared" si="31"/>
        <v>3</v>
      </c>
      <c r="U53" s="183">
        <f t="shared" si="32"/>
        <v>0</v>
      </c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55"/>
      <c r="AL53" s="355"/>
      <c r="AM53" s="356" t="str">
        <f ca="1">IF(U53&lt;&gt;"","",IF(C53&lt;&gt;"","verlegt",IF(#REF!&lt;TODAY(),"offen","")))</f>
        <v/>
      </c>
      <c r="AN53" s="356"/>
      <c r="AO53" s="357" t="str">
        <f t="shared" ca="1" si="50"/>
        <v/>
      </c>
      <c r="AP53" s="357"/>
      <c r="AQ53" s="184">
        <f t="shared" si="38"/>
        <v>1</v>
      </c>
      <c r="AR53" s="184">
        <f t="shared" si="39"/>
        <v>0</v>
      </c>
      <c r="AS53" s="20">
        <f t="shared" si="40"/>
        <v>0</v>
      </c>
      <c r="AT53" s="185">
        <f t="shared" si="41"/>
        <v>1</v>
      </c>
      <c r="AU53" s="184">
        <f t="shared" si="42"/>
        <v>1</v>
      </c>
      <c r="AV53" s="184">
        <f t="shared" si="43"/>
        <v>0</v>
      </c>
      <c r="AW53" s="20">
        <f t="shared" si="44"/>
        <v>1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1</v>
      </c>
      <c r="BB53" s="133">
        <f t="shared" si="29"/>
        <v>0</v>
      </c>
      <c r="BC53" s="133">
        <f t="shared" si="30"/>
        <v>0</v>
      </c>
      <c r="BD53" s="133">
        <f t="shared" si="33"/>
        <v>0</v>
      </c>
      <c r="BE53" s="133">
        <f>IF(U84=3,1,0)</f>
        <v>0</v>
      </c>
      <c r="BF53" s="133">
        <f>IF(U84=2,1,0)</f>
        <v>0</v>
      </c>
      <c r="BG53" s="133">
        <f>IF(U84=1,1,0)</f>
        <v>1</v>
      </c>
      <c r="BH53" s="133">
        <f>IF(AND(U84=0,T84&lt;&gt;0),1,0)</f>
        <v>0</v>
      </c>
      <c r="BI53" s="20"/>
    </row>
    <row r="54" spans="1:61" ht="13.5" hidden="1" customHeight="1" thickBot="1" x14ac:dyDescent="0.3">
      <c r="A54" s="186"/>
      <c r="B54" s="187"/>
      <c r="C54" s="219"/>
      <c r="D54" s="218" t="str">
        <f t="shared" si="51"/>
        <v>Rodenbach/Weilerbach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5"/>
      <c r="AL54" s="355"/>
      <c r="AM54" s="358" t="str">
        <f t="shared" ca="1" si="37"/>
        <v/>
      </c>
      <c r="AN54" s="358"/>
      <c r="AO54" s="357" t="str">
        <f t="shared" ca="1" si="50"/>
        <v/>
      </c>
      <c r="AP54" s="357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thickBot="1" x14ac:dyDescent="0.3">
      <c r="A55" s="186"/>
      <c r="B55" s="187"/>
      <c r="C55" s="219"/>
      <c r="D55" s="218" t="str">
        <f t="shared" si="51"/>
        <v>Rodenbach/Weilerbach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8" t="str">
        <f t="shared" ca="1" si="37"/>
        <v/>
      </c>
      <c r="AN55" s="358"/>
      <c r="AO55" s="357" t="str">
        <f t="shared" ca="1" si="50"/>
        <v/>
      </c>
      <c r="AP55" s="357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Rodenbach/Weilerbach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/>
      <c r="AM56" s="358" t="str">
        <f t="shared" ca="1" si="37"/>
        <v/>
      </c>
      <c r="AN56" s="358"/>
      <c r="AO56" s="357" t="str">
        <f t="shared" ca="1" si="50"/>
        <v/>
      </c>
      <c r="AP56" s="357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Rodenbach/Weilerbach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8" t="str">
        <f t="shared" ca="1" si="37"/>
        <v/>
      </c>
      <c r="AN57" s="358"/>
      <c r="AO57" s="357" t="str">
        <f t="shared" ca="1" si="50"/>
        <v/>
      </c>
      <c r="AP57" s="357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Rodenbach/Weilerbach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5"/>
      <c r="AK58" s="355"/>
      <c r="AL58" s="355"/>
      <c r="AM58" s="358" t="str">
        <f t="shared" ca="1" si="37"/>
        <v/>
      </c>
      <c r="AN58" s="358"/>
      <c r="AO58" s="357" t="str">
        <f t="shared" ca="1" si="50"/>
        <v/>
      </c>
      <c r="AP58" s="357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Rodenbach/Weilerbach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60" t="str">
        <f t="shared" ca="1" si="37"/>
        <v/>
      </c>
      <c r="AN59" s="360"/>
      <c r="AO59" s="361" t="str">
        <f t="shared" ca="1" si="50"/>
        <v/>
      </c>
      <c r="AP59" s="361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2</v>
      </c>
      <c r="BB60" s="214">
        <f t="shared" si="52"/>
        <v>0</v>
      </c>
      <c r="BC60" s="214">
        <f t="shared" si="52"/>
        <v>1</v>
      </c>
      <c r="BD60" s="214">
        <f t="shared" si="52"/>
        <v>1</v>
      </c>
      <c r="BE60" s="214">
        <f t="shared" si="52"/>
        <v>0</v>
      </c>
      <c r="BF60" s="214">
        <f t="shared" si="52"/>
        <v>0</v>
      </c>
      <c r="BG60" s="214">
        <f t="shared" si="52"/>
        <v>1</v>
      </c>
      <c r="BH60" s="214">
        <f t="shared" si="52"/>
        <v>3</v>
      </c>
      <c r="BI60" s="20">
        <f>SUM(BA60:BH60)</f>
        <v>8</v>
      </c>
    </row>
    <row r="61" spans="1:61" ht="13.5" customHeight="1" thickBot="1" x14ac:dyDescent="0.3">
      <c r="A61" s="169"/>
      <c r="B61" s="170"/>
      <c r="C61" s="215"/>
      <c r="D61" s="216" t="str">
        <f>E9</f>
        <v>Erlenbach/Morlautern</v>
      </c>
      <c r="E61" s="173" t="str">
        <f>E3</f>
        <v>TSV Hütschenhausen I</v>
      </c>
      <c r="F61" s="176">
        <v>25</v>
      </c>
      <c r="G61" s="177">
        <v>22</v>
      </c>
      <c r="H61" s="174">
        <v>13</v>
      </c>
      <c r="I61" s="175">
        <v>25</v>
      </c>
      <c r="J61" s="176">
        <v>12</v>
      </c>
      <c r="K61" s="177">
        <v>25</v>
      </c>
      <c r="L61" s="174">
        <v>17</v>
      </c>
      <c r="M61" s="175">
        <v>25</v>
      </c>
      <c r="N61" s="176"/>
      <c r="O61" s="177"/>
      <c r="P61" s="180">
        <f>IF(F61="","",F61+H61+J61+L61+N61)</f>
        <v>67</v>
      </c>
      <c r="Q61" s="181">
        <f t="shared" ref="Q61:Q70" si="53">IF(G61="","",G61+I61+K61+M61+O61)</f>
        <v>97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31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3"/>
      <c r="AM61" s="334" t="str">
        <f t="shared" ref="AM61:AM70" ca="1" si="55">IF(U61&lt;&gt;"","",IF(C61&lt;&gt;"","verlegt",IF(B61&lt;TODAY(),"offen","")))</f>
        <v/>
      </c>
      <c r="AN61" s="335"/>
      <c r="AO61" s="336" t="str">
        <f ca="1">IF(U61&lt;&gt;"","",IF(C61="","",IF(C61&lt;TODAY(),"offen","")))</f>
        <v/>
      </c>
      <c r="AP61" s="337"/>
      <c r="AQ61" s="184">
        <f t="shared" ref="AQ61:AQ70" si="56">IF(F61&gt;G61,1,0)</f>
        <v>1</v>
      </c>
      <c r="AR61" s="184">
        <f t="shared" ref="AR61:AR70" si="57">IF(G61&gt;F61,1,0)</f>
        <v>0</v>
      </c>
      <c r="AS61" s="20">
        <f t="shared" ref="AS61:AS70" si="58">IF(H61&gt;I61,1,0)</f>
        <v>0</v>
      </c>
      <c r="AT61" s="185">
        <f t="shared" ref="AT61:AT70" si="59">IF(I61&gt;H61,1,0)</f>
        <v>1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Erlenbach/Morlautern</v>
      </c>
      <c r="E62" s="190" t="str">
        <f>E6</f>
        <v>Rodenbach/Weilerbach</v>
      </c>
      <c r="F62" s="193">
        <v>25</v>
      </c>
      <c r="G62" s="194">
        <v>17</v>
      </c>
      <c r="H62" s="191">
        <v>25</v>
      </c>
      <c r="I62" s="192">
        <v>11</v>
      </c>
      <c r="J62" s="193">
        <v>22</v>
      </c>
      <c r="K62" s="194">
        <v>25</v>
      </c>
      <c r="L62" s="191">
        <v>25</v>
      </c>
      <c r="M62" s="192">
        <v>21</v>
      </c>
      <c r="N62" s="193"/>
      <c r="O62" s="194"/>
      <c r="P62" s="197">
        <f t="shared" ref="P62:P70" si="66">IF(F62="","",F62+H62+J62+L62+N62)</f>
        <v>97</v>
      </c>
      <c r="Q62" s="198">
        <f t="shared" si="53"/>
        <v>74</v>
      </c>
      <c r="R62" s="197">
        <f t="shared" ref="R62:R70" si="67">IF(F62="","",AQ62+AS62+AU62+AW62+AY62)</f>
        <v>3</v>
      </c>
      <c r="S62" s="198">
        <f t="shared" si="54"/>
        <v>1</v>
      </c>
      <c r="T62" s="182">
        <f t="shared" si="31"/>
        <v>3</v>
      </c>
      <c r="U62" s="183">
        <f t="shared" si="32"/>
        <v>0</v>
      </c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8" t="str">
        <f t="shared" ca="1" si="55"/>
        <v/>
      </c>
      <c r="AN62" s="358"/>
      <c r="AO62" s="357" t="str">
        <f t="shared" ref="AO62:AO70" ca="1" si="68">IF(U62&lt;&gt;"","",IF(C62="","",IF(C62&lt;TODAY(),"offen","")))</f>
        <v/>
      </c>
      <c r="AP62" s="357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0</v>
      </c>
      <c r="AV62" s="184">
        <f t="shared" si="61"/>
        <v>1</v>
      </c>
      <c r="AW62" s="20">
        <f t="shared" si="62"/>
        <v>1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0</v>
      </c>
      <c r="BF62" s="133">
        <f>IF(U51=2,1,0)</f>
        <v>1</v>
      </c>
      <c r="BG62" s="133">
        <f>IF(U51=1,1,0)</f>
        <v>0</v>
      </c>
      <c r="BH62" s="133">
        <f>IF(AND(U51=0,T51&lt;&gt;0),1,0)</f>
        <v>0</v>
      </c>
      <c r="BI62" s="20"/>
    </row>
    <row r="63" spans="1:61" ht="13.5" customHeight="1" thickBot="1" x14ac:dyDescent="0.3">
      <c r="A63" s="186"/>
      <c r="B63" s="187"/>
      <c r="C63" s="217"/>
      <c r="D63" s="218" t="str">
        <f t="shared" ref="D63:D70" si="69">D62</f>
        <v>Erlenbach/Morlautern</v>
      </c>
      <c r="E63" s="190" t="str">
        <f>E12</f>
        <v>TuS Kriegsfeld</v>
      </c>
      <c r="F63" s="193">
        <v>0</v>
      </c>
      <c r="G63" s="194">
        <v>25</v>
      </c>
      <c r="H63" s="191">
        <v>0</v>
      </c>
      <c r="I63" s="192">
        <v>25</v>
      </c>
      <c r="J63" s="193">
        <v>0</v>
      </c>
      <c r="K63" s="194">
        <v>25</v>
      </c>
      <c r="L63" s="191"/>
      <c r="M63" s="192"/>
      <c r="N63" s="193"/>
      <c r="O63" s="194"/>
      <c r="P63" s="197">
        <f t="shared" si="66"/>
        <v>0</v>
      </c>
      <c r="Q63" s="198">
        <f t="shared" si="53"/>
        <v>75</v>
      </c>
      <c r="R63" s="197">
        <f t="shared" si="67"/>
        <v>0</v>
      </c>
      <c r="S63" s="198">
        <f t="shared" si="54"/>
        <v>3</v>
      </c>
      <c r="T63" s="182">
        <f t="shared" si="31"/>
        <v>0</v>
      </c>
      <c r="U63" s="183">
        <f t="shared" si="32"/>
        <v>3</v>
      </c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355"/>
      <c r="AI63" s="355"/>
      <c r="AJ63" s="355"/>
      <c r="AK63" s="355"/>
      <c r="AL63" s="355"/>
      <c r="AM63" s="358" t="str">
        <f t="shared" ca="1" si="55"/>
        <v/>
      </c>
      <c r="AN63" s="358"/>
      <c r="AO63" s="357" t="str">
        <f t="shared" ca="1" si="68"/>
        <v/>
      </c>
      <c r="AP63" s="357"/>
      <c r="AQ63" s="184">
        <f t="shared" si="56"/>
        <v>0</v>
      </c>
      <c r="AR63" s="184">
        <f t="shared" si="57"/>
        <v>1</v>
      </c>
      <c r="AS63" s="20">
        <f t="shared" si="58"/>
        <v>0</v>
      </c>
      <c r="AT63" s="185">
        <f t="shared" si="59"/>
        <v>1</v>
      </c>
      <c r="AU63" s="184">
        <f t="shared" si="60"/>
        <v>0</v>
      </c>
      <c r="AV63" s="184">
        <f t="shared" si="61"/>
        <v>1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1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Erlenbach/Morlautern</v>
      </c>
      <c r="E64" s="190" t="str">
        <f>E15</f>
        <v>TV Otterberg</v>
      </c>
      <c r="F64" s="193">
        <v>23</v>
      </c>
      <c r="G64" s="194">
        <v>25</v>
      </c>
      <c r="H64" s="191">
        <v>16</v>
      </c>
      <c r="I64" s="192">
        <v>25</v>
      </c>
      <c r="J64" s="193">
        <v>16</v>
      </c>
      <c r="K64" s="194">
        <v>25</v>
      </c>
      <c r="L64" s="191"/>
      <c r="M64" s="192"/>
      <c r="N64" s="193"/>
      <c r="O64" s="194"/>
      <c r="P64" s="197">
        <f t="shared" si="66"/>
        <v>55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6" t="str">
        <f t="shared" ca="1" si="55"/>
        <v/>
      </c>
      <c r="AN64" s="356"/>
      <c r="AO64" s="357" t="str">
        <f t="shared" ca="1" si="68"/>
        <v/>
      </c>
      <c r="AP64" s="357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Erlenbach/Morlautern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8" t="str">
        <f t="shared" ca="1" si="55"/>
        <v/>
      </c>
      <c r="AN65" s="358"/>
      <c r="AO65" s="357" t="str">
        <f t="shared" ca="1" si="68"/>
        <v/>
      </c>
      <c r="AP65" s="357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Erlenbach/Morlautern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8" t="str">
        <f t="shared" ca="1" si="55"/>
        <v/>
      </c>
      <c r="AN66" s="358"/>
      <c r="AO66" s="357" t="str">
        <f t="shared" ca="1" si="68"/>
        <v/>
      </c>
      <c r="AP66" s="357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Erlenbach/Morlautern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8" t="str">
        <f t="shared" ca="1" si="55"/>
        <v/>
      </c>
      <c r="AN67" s="358"/>
      <c r="AO67" s="357" t="str">
        <f t="shared" ca="1" si="68"/>
        <v/>
      </c>
      <c r="AP67" s="357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Erlenbach/Morlautern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8" t="str">
        <f t="shared" ca="1" si="55"/>
        <v/>
      </c>
      <c r="AN68" s="358"/>
      <c r="AO68" s="357" t="str">
        <f t="shared" ca="1" si="68"/>
        <v/>
      </c>
      <c r="AP68" s="357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Erlenbach/Morlautern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8" t="str">
        <f t="shared" ca="1" si="55"/>
        <v/>
      </c>
      <c r="AN69" s="358"/>
      <c r="AO69" s="357" t="str">
        <f t="shared" ca="1" si="68"/>
        <v/>
      </c>
      <c r="AP69" s="357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Erlenbach/Morlautern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  <c r="AM70" s="360" t="str">
        <f t="shared" ca="1" si="55"/>
        <v/>
      </c>
      <c r="AN70" s="360"/>
      <c r="AO70" s="361" t="str">
        <f t="shared" ca="1" si="68"/>
        <v/>
      </c>
      <c r="AP70" s="361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3</v>
      </c>
      <c r="BE71" s="214">
        <f t="shared" si="70"/>
        <v>1</v>
      </c>
      <c r="BF71" s="214">
        <f t="shared" si="70"/>
        <v>2</v>
      </c>
      <c r="BG71" s="214">
        <f t="shared" si="70"/>
        <v>0</v>
      </c>
      <c r="BH71" s="214">
        <f t="shared" si="70"/>
        <v>1</v>
      </c>
      <c r="BI71" s="20">
        <f>SUM(BA71:BH71)</f>
        <v>8</v>
      </c>
    </row>
    <row r="72" spans="1:61" ht="13.5" customHeight="1" thickBot="1" x14ac:dyDescent="0.3">
      <c r="A72" s="169"/>
      <c r="B72" s="170"/>
      <c r="C72" s="223"/>
      <c r="D72" s="216" t="str">
        <f>E12</f>
        <v>TuS Kriegsfeld</v>
      </c>
      <c r="E72" s="173" t="str">
        <f>E3</f>
        <v>TSV Hütschenhausen I</v>
      </c>
      <c r="F72" s="176">
        <v>23</v>
      </c>
      <c r="G72" s="177">
        <v>25</v>
      </c>
      <c r="H72" s="174">
        <v>16</v>
      </c>
      <c r="I72" s="175">
        <v>25</v>
      </c>
      <c r="J72" s="176">
        <v>19</v>
      </c>
      <c r="K72" s="177">
        <v>25</v>
      </c>
      <c r="L72" s="174"/>
      <c r="M72" s="175"/>
      <c r="N72" s="176"/>
      <c r="O72" s="177"/>
      <c r="P72" s="180">
        <f>IF(F72="","",F72+H72+J72+L72+N72)</f>
        <v>58</v>
      </c>
      <c r="Q72" s="181">
        <f t="shared" ref="Q72:Q81" si="71">IF(G72="","",G72+I72+K72+M72+O72)</f>
        <v>75</v>
      </c>
      <c r="R72" s="180">
        <f>IF(F72="","",AQ72+AS72+AU72+AW72+AY72)</f>
        <v>0</v>
      </c>
      <c r="S72" s="181">
        <f t="shared" ref="S72:S81" si="72">IF(G72="","",AR72+AT72+AV72+AX72+AZ72)</f>
        <v>3</v>
      </c>
      <c r="T72" s="182">
        <f t="shared" si="31"/>
        <v>0</v>
      </c>
      <c r="U72" s="183">
        <f t="shared" si="32"/>
        <v>3</v>
      </c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3" t="str">
        <f t="shared" ref="AM72:AM81" ca="1" si="73">IF(U72&lt;&gt;"","",IF(C72&lt;&gt;"","verlegt",IF(B72&lt;TODAY(),"offen","")))</f>
        <v/>
      </c>
      <c r="AN72" s="353"/>
      <c r="AO72" s="354" t="str">
        <f ca="1">IF(U72&lt;&gt;"","",IF(C72="","",IF(C72&lt;TODAY(),"offen","")))</f>
        <v/>
      </c>
      <c r="AP72" s="354"/>
      <c r="AQ72" s="184">
        <f t="shared" ref="AQ72:AQ81" si="74">IF(F72&gt;G72,1,0)</f>
        <v>0</v>
      </c>
      <c r="AR72" s="184">
        <f t="shared" ref="AR72:AR81" si="75">IF(G72&gt;F72,1,0)</f>
        <v>1</v>
      </c>
      <c r="AS72" s="20">
        <f t="shared" ref="AS72:AS81" si="76">IF(H72&gt;I72,1,0)</f>
        <v>0</v>
      </c>
      <c r="AT72" s="185">
        <f t="shared" ref="AT72:AT81" si="77">IF(I72&gt;H72,1,0)</f>
        <v>1</v>
      </c>
      <c r="AU72" s="184">
        <f t="shared" ref="AU72:AU81" si="78">IF(J72&gt;K72,1,0)</f>
        <v>0</v>
      </c>
      <c r="AV72" s="184">
        <f t="shared" ref="AV72:AV81" si="79">IF(K72&gt;J72,1,0)</f>
        <v>1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1</v>
      </c>
      <c r="BE72" s="133">
        <f>IF(U41=3,1,0)</f>
        <v>1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customHeight="1" thickBot="1" x14ac:dyDescent="0.3">
      <c r="A73" s="186"/>
      <c r="B73" s="187"/>
      <c r="C73" s="217"/>
      <c r="D73" s="218" t="str">
        <f>D72</f>
        <v>TuS Kriegsfeld</v>
      </c>
      <c r="E73" s="190" t="str">
        <f>E6</f>
        <v>Rodenbach/Weilerbach</v>
      </c>
      <c r="F73" s="193">
        <v>25</v>
      </c>
      <c r="G73" s="194">
        <v>22</v>
      </c>
      <c r="H73" s="191">
        <v>25</v>
      </c>
      <c r="I73" s="192">
        <v>23</v>
      </c>
      <c r="J73" s="193">
        <v>17</v>
      </c>
      <c r="K73" s="194">
        <v>25</v>
      </c>
      <c r="L73" s="191">
        <v>25</v>
      </c>
      <c r="M73" s="192">
        <v>19</v>
      </c>
      <c r="N73" s="193"/>
      <c r="O73" s="194"/>
      <c r="P73" s="197">
        <f t="shared" ref="P73:P81" si="84">IF(F73="","",F73+H73+J73+L73+N73)</f>
        <v>92</v>
      </c>
      <c r="Q73" s="198">
        <f t="shared" si="71"/>
        <v>89</v>
      </c>
      <c r="R73" s="197">
        <f t="shared" ref="R73:R81" si="85">IF(F73="","",AQ73+AS73+AU73+AW73+AY73)</f>
        <v>3</v>
      </c>
      <c r="S73" s="198">
        <f t="shared" si="72"/>
        <v>1</v>
      </c>
      <c r="T73" s="182">
        <f t="shared" si="31"/>
        <v>3</v>
      </c>
      <c r="U73" s="183">
        <f t="shared" si="32"/>
        <v>0</v>
      </c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8" t="str">
        <f t="shared" ca="1" si="73"/>
        <v/>
      </c>
      <c r="AN73" s="358"/>
      <c r="AO73" s="357" t="str">
        <f t="shared" ref="AO73:AO81" ca="1" si="86">IF(U73&lt;&gt;"","",IF(C73="","",IF(C73&lt;TODAY(),"offen","")))</f>
        <v/>
      </c>
      <c r="AP73" s="357"/>
      <c r="AQ73" s="184">
        <f t="shared" si="74"/>
        <v>1</v>
      </c>
      <c r="AR73" s="184">
        <f t="shared" si="75"/>
        <v>0</v>
      </c>
      <c r="AS73" s="20">
        <f t="shared" si="76"/>
        <v>1</v>
      </c>
      <c r="AT73" s="185">
        <f t="shared" si="77"/>
        <v>0</v>
      </c>
      <c r="AU73" s="184">
        <f t="shared" si="78"/>
        <v>0</v>
      </c>
      <c r="AV73" s="184">
        <f t="shared" si="79"/>
        <v>1</v>
      </c>
      <c r="AW73" s="20">
        <f t="shared" si="80"/>
        <v>1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1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1</v>
      </c>
      <c r="BI73" s="20"/>
    </row>
    <row r="74" spans="1:61" ht="13.5" customHeight="1" thickBot="1" x14ac:dyDescent="0.3">
      <c r="A74" s="186"/>
      <c r="B74" s="187"/>
      <c r="C74" s="217"/>
      <c r="D74" s="218" t="str">
        <f t="shared" ref="D74:D81" si="87">D73</f>
        <v>TuS Kriegsfeld</v>
      </c>
      <c r="E74" s="190" t="str">
        <f>E9</f>
        <v>Erlenbach/Morlautern</v>
      </c>
      <c r="F74" s="193">
        <v>20</v>
      </c>
      <c r="G74" s="194">
        <v>25</v>
      </c>
      <c r="H74" s="191">
        <v>25</v>
      </c>
      <c r="I74" s="192">
        <v>21</v>
      </c>
      <c r="J74" s="193">
        <v>21</v>
      </c>
      <c r="K74" s="194">
        <v>25</v>
      </c>
      <c r="L74" s="191">
        <v>17</v>
      </c>
      <c r="M74" s="192">
        <v>25</v>
      </c>
      <c r="N74" s="193"/>
      <c r="O74" s="194"/>
      <c r="P74" s="197">
        <f t="shared" si="84"/>
        <v>83</v>
      </c>
      <c r="Q74" s="198">
        <f t="shared" si="71"/>
        <v>96</v>
      </c>
      <c r="R74" s="197">
        <f t="shared" si="85"/>
        <v>1</v>
      </c>
      <c r="S74" s="198">
        <f t="shared" si="72"/>
        <v>3</v>
      </c>
      <c r="T74" s="182">
        <f t="shared" si="31"/>
        <v>0</v>
      </c>
      <c r="U74" s="183">
        <f t="shared" si="32"/>
        <v>3</v>
      </c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8" t="str">
        <f t="shared" ca="1" si="73"/>
        <v/>
      </c>
      <c r="AN74" s="358"/>
      <c r="AO74" s="357" t="str">
        <f t="shared" ca="1" si="86"/>
        <v/>
      </c>
      <c r="AP74" s="357"/>
      <c r="AQ74" s="184">
        <f t="shared" si="74"/>
        <v>0</v>
      </c>
      <c r="AR74" s="184">
        <f t="shared" si="75"/>
        <v>1</v>
      </c>
      <c r="AS74" s="20">
        <f t="shared" si="76"/>
        <v>1</v>
      </c>
      <c r="AT74" s="185">
        <f t="shared" si="77"/>
        <v>0</v>
      </c>
      <c r="AU74" s="184">
        <f t="shared" si="78"/>
        <v>0</v>
      </c>
      <c r="AV74" s="184">
        <f t="shared" si="79"/>
        <v>1</v>
      </c>
      <c r="AW74" s="20">
        <f t="shared" si="80"/>
        <v>0</v>
      </c>
      <c r="AX74" s="20">
        <f t="shared" si="81"/>
        <v>1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1</v>
      </c>
      <c r="BE74" s="133">
        <f>IF(U63=3,1,0)</f>
        <v>1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customHeight="1" thickBot="1" x14ac:dyDescent="0.3">
      <c r="A75" s="186"/>
      <c r="B75" s="187"/>
      <c r="C75" s="217"/>
      <c r="D75" s="218" t="str">
        <f t="shared" si="87"/>
        <v>TuS Kriegsfeld</v>
      </c>
      <c r="E75" s="190" t="str">
        <f>E15</f>
        <v>TV Otterberg</v>
      </c>
      <c r="F75" s="193">
        <v>25</v>
      </c>
      <c r="G75" s="194">
        <v>22</v>
      </c>
      <c r="H75" s="191">
        <v>16</v>
      </c>
      <c r="I75" s="192">
        <v>25</v>
      </c>
      <c r="J75" s="193">
        <v>25</v>
      </c>
      <c r="K75" s="194">
        <v>18</v>
      </c>
      <c r="L75" s="191">
        <v>26</v>
      </c>
      <c r="M75" s="192">
        <v>24</v>
      </c>
      <c r="N75" s="193"/>
      <c r="O75" s="194"/>
      <c r="P75" s="197">
        <f t="shared" si="84"/>
        <v>92</v>
      </c>
      <c r="Q75" s="198">
        <f t="shared" si="71"/>
        <v>89</v>
      </c>
      <c r="R75" s="197">
        <f t="shared" si="85"/>
        <v>3</v>
      </c>
      <c r="S75" s="198">
        <f t="shared" si="72"/>
        <v>1</v>
      </c>
      <c r="T75" s="182">
        <f t="shared" si="31"/>
        <v>3</v>
      </c>
      <c r="U75" s="183">
        <f t="shared" si="32"/>
        <v>0</v>
      </c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6" t="str">
        <f t="shared" ca="1" si="73"/>
        <v/>
      </c>
      <c r="AN75" s="356"/>
      <c r="AO75" s="357" t="str">
        <f t="shared" ca="1" si="86"/>
        <v/>
      </c>
      <c r="AP75" s="357"/>
      <c r="AQ75" s="184">
        <f t="shared" si="74"/>
        <v>1</v>
      </c>
      <c r="AR75" s="184">
        <f t="shared" si="75"/>
        <v>0</v>
      </c>
      <c r="AS75" s="20">
        <f t="shared" si="76"/>
        <v>0</v>
      </c>
      <c r="AT75" s="185">
        <f t="shared" si="77"/>
        <v>1</v>
      </c>
      <c r="AU75" s="184">
        <f t="shared" si="78"/>
        <v>1</v>
      </c>
      <c r="AV75" s="184">
        <f t="shared" si="79"/>
        <v>0</v>
      </c>
      <c r="AW75" s="20">
        <f t="shared" si="80"/>
        <v>1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1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thickBot="1" x14ac:dyDescent="0.3">
      <c r="A76" s="186"/>
      <c r="B76" s="187"/>
      <c r="C76" s="219"/>
      <c r="D76" s="218" t="str">
        <f t="shared" si="87"/>
        <v>TuS Kriegsfeld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8" t="str">
        <f t="shared" ca="1" si="73"/>
        <v/>
      </c>
      <c r="AN76" s="358"/>
      <c r="AO76" s="357" t="str">
        <f t="shared" ca="1" si="86"/>
        <v/>
      </c>
      <c r="AP76" s="357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thickBot="1" x14ac:dyDescent="0.3">
      <c r="A77" s="186"/>
      <c r="B77" s="187"/>
      <c r="C77" s="219"/>
      <c r="D77" s="218" t="str">
        <f t="shared" si="87"/>
        <v>TuS Kriegsfeld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8" t="str">
        <f t="shared" ca="1" si="73"/>
        <v/>
      </c>
      <c r="AN77" s="358"/>
      <c r="AO77" s="357" t="str">
        <f t="shared" ca="1" si="86"/>
        <v/>
      </c>
      <c r="AP77" s="357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thickBot="1" x14ac:dyDescent="0.3">
      <c r="A78" s="186"/>
      <c r="B78" s="187"/>
      <c r="C78" s="219"/>
      <c r="D78" s="218" t="str">
        <f t="shared" si="87"/>
        <v>TuS Kriegsfeld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8" t="str">
        <f t="shared" ca="1" si="73"/>
        <v/>
      </c>
      <c r="AN78" s="358"/>
      <c r="AO78" s="357" t="str">
        <f t="shared" ca="1" si="86"/>
        <v/>
      </c>
      <c r="AP78" s="357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thickBot="1" x14ac:dyDescent="0.3">
      <c r="A79" s="186"/>
      <c r="B79" s="187"/>
      <c r="C79" s="219"/>
      <c r="D79" s="218" t="str">
        <f t="shared" si="87"/>
        <v>TuS Kriegsfeld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8" t="str">
        <f t="shared" ca="1" si="73"/>
        <v/>
      </c>
      <c r="AN79" s="358"/>
      <c r="AO79" s="357" t="str">
        <f t="shared" ca="1" si="86"/>
        <v/>
      </c>
      <c r="AP79" s="357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thickBot="1" x14ac:dyDescent="0.3">
      <c r="A80" s="186"/>
      <c r="B80" s="187"/>
      <c r="C80" s="219"/>
      <c r="D80" s="218" t="str">
        <f t="shared" si="87"/>
        <v>TuS Kriegsfeld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8" t="str">
        <f t="shared" ca="1" si="73"/>
        <v/>
      </c>
      <c r="AN80" s="358"/>
      <c r="AO80" s="357" t="str">
        <f t="shared" ca="1" si="86"/>
        <v/>
      </c>
      <c r="AP80" s="357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thickBot="1" x14ac:dyDescent="0.3">
      <c r="A81" s="200"/>
      <c r="B81" s="201"/>
      <c r="C81" s="220"/>
      <c r="D81" s="221" t="str">
        <f t="shared" si="87"/>
        <v>TuS Kriegsfeld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  <c r="AL81" s="359"/>
      <c r="AM81" s="360" t="str">
        <f t="shared" ca="1" si="73"/>
        <v/>
      </c>
      <c r="AN81" s="360"/>
      <c r="AO81" s="361" t="str">
        <f t="shared" ca="1" si="86"/>
        <v/>
      </c>
      <c r="AP81" s="361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2</v>
      </c>
      <c r="BB82" s="214">
        <f t="shared" si="88"/>
        <v>0</v>
      </c>
      <c r="BC82" s="214">
        <f t="shared" si="88"/>
        <v>0</v>
      </c>
      <c r="BD82" s="214">
        <f t="shared" si="88"/>
        <v>2</v>
      </c>
      <c r="BE82" s="214">
        <f t="shared" si="88"/>
        <v>3</v>
      </c>
      <c r="BF82" s="214">
        <f t="shared" si="88"/>
        <v>0</v>
      </c>
      <c r="BG82" s="214">
        <f t="shared" si="88"/>
        <v>0</v>
      </c>
      <c r="BH82" s="214">
        <f t="shared" si="88"/>
        <v>1</v>
      </c>
      <c r="BI82" s="20">
        <f>SUM(BA82:BH82)</f>
        <v>8</v>
      </c>
    </row>
    <row r="83" spans="1:61" ht="13.5" customHeight="1" thickBot="1" x14ac:dyDescent="0.3">
      <c r="A83" s="169"/>
      <c r="B83" s="170"/>
      <c r="C83" s="215"/>
      <c r="D83" s="216" t="str">
        <f>E15</f>
        <v>TV Otterberg</v>
      </c>
      <c r="E83" s="173" t="str">
        <f>E3</f>
        <v>TSV Hütschenhausen I</v>
      </c>
      <c r="F83" s="176">
        <v>25</v>
      </c>
      <c r="G83" s="177">
        <v>21</v>
      </c>
      <c r="H83" s="174">
        <v>25</v>
      </c>
      <c r="I83" s="175">
        <v>20</v>
      </c>
      <c r="J83" s="176">
        <v>12</v>
      </c>
      <c r="K83" s="177">
        <v>25</v>
      </c>
      <c r="L83" s="174">
        <v>25</v>
      </c>
      <c r="M83" s="175">
        <v>27</v>
      </c>
      <c r="N83" s="176">
        <v>12</v>
      </c>
      <c r="O83" s="177">
        <v>15</v>
      </c>
      <c r="P83" s="180">
        <f>IF(F83="","",F83+H83+J83+L83+N83)</f>
        <v>99</v>
      </c>
      <c r="Q83" s="181">
        <f t="shared" ref="Q83:Q92" si="89">IF(G83="","",G83+I83+K83+M83+O83)</f>
        <v>108</v>
      </c>
      <c r="R83" s="180">
        <f>IF(F83="","",AQ83+AS83+AU83+AW83+AY83)</f>
        <v>2</v>
      </c>
      <c r="S83" s="181">
        <f t="shared" ref="S83:S92" si="90">IF(G83="","",AR83+AT83+AV83+AX83+AZ83)</f>
        <v>3</v>
      </c>
      <c r="T83" s="182">
        <f t="shared" si="31"/>
        <v>1</v>
      </c>
      <c r="U83" s="183">
        <f t="shared" si="32"/>
        <v>2</v>
      </c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3" t="str">
        <f t="shared" ref="AM83:AM92" ca="1" si="91">IF(U83&lt;&gt;"","",IF(C83&lt;&gt;"","verlegt",IF(B83&lt;TODAY(),"offen","")))</f>
        <v/>
      </c>
      <c r="AN83" s="353"/>
      <c r="AO83" s="354" t="str">
        <f ca="1">IF(U83&lt;&gt;"","",IF(C83="","",IF(C83&lt;TODAY(),"offen","")))</f>
        <v/>
      </c>
      <c r="AP83" s="354"/>
      <c r="AQ83" s="184">
        <f t="shared" ref="AQ83:AQ92" si="92">IF(F83&gt;G83,1,0)</f>
        <v>1</v>
      </c>
      <c r="AR83" s="184">
        <f t="shared" ref="AR83:AR92" si="93">IF(G83&gt;F83,1,0)</f>
        <v>0</v>
      </c>
      <c r="AS83" s="20">
        <f t="shared" ref="AS83:AS92" si="94">IF(H83&gt;I83,1,0)</f>
        <v>1</v>
      </c>
      <c r="AT83" s="185">
        <f t="shared" ref="AT83:AT92" si="95">IF(I83&gt;H83,1,0)</f>
        <v>0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1</v>
      </c>
      <c r="BA83" s="133">
        <f>IF(T83=3,1,0)</f>
        <v>0</v>
      </c>
      <c r="BB83" s="133">
        <f>IF(T83=2,1,0)</f>
        <v>0</v>
      </c>
      <c r="BC83" s="133">
        <f>IF(T83=1,1,0)</f>
        <v>1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Otterberg</v>
      </c>
      <c r="E84" s="190" t="str">
        <f>E6</f>
        <v>Rodenbach/Weilerbach</v>
      </c>
      <c r="F84" s="193">
        <v>20</v>
      </c>
      <c r="G84" s="194">
        <v>25</v>
      </c>
      <c r="H84" s="191">
        <v>21</v>
      </c>
      <c r="I84" s="192">
        <v>25</v>
      </c>
      <c r="J84" s="193">
        <v>25</v>
      </c>
      <c r="K84" s="194">
        <v>16</v>
      </c>
      <c r="L84" s="191">
        <v>25</v>
      </c>
      <c r="M84" s="192">
        <v>20</v>
      </c>
      <c r="N84" s="193">
        <v>15</v>
      </c>
      <c r="O84" s="194">
        <v>13</v>
      </c>
      <c r="P84" s="197">
        <f t="shared" ref="P84:P92" si="102">IF(F84="","",F84+H84+J84+L84+N84)</f>
        <v>106</v>
      </c>
      <c r="Q84" s="198">
        <f t="shared" si="89"/>
        <v>99</v>
      </c>
      <c r="R84" s="197">
        <f t="shared" ref="R84:R92" si="103">IF(F84="","",AQ84+AS84+AU84+AW84+AY84)</f>
        <v>3</v>
      </c>
      <c r="S84" s="198">
        <f t="shared" si="90"/>
        <v>2</v>
      </c>
      <c r="T84" s="182">
        <f t="shared" si="31"/>
        <v>2</v>
      </c>
      <c r="U84" s="183">
        <f t="shared" si="32"/>
        <v>1</v>
      </c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8" t="str">
        <f t="shared" ca="1" si="91"/>
        <v/>
      </c>
      <c r="AN84" s="358"/>
      <c r="AO84" s="357" t="str">
        <f t="shared" ref="AO84:AO92" ca="1" si="104">IF(U84&lt;&gt;"","",IF(C84="","",IF(C84&lt;TODAY(),"offen","")))</f>
        <v/>
      </c>
      <c r="AP84" s="357"/>
      <c r="AQ84" s="184">
        <f t="shared" si="92"/>
        <v>0</v>
      </c>
      <c r="AR84" s="184">
        <f t="shared" si="93"/>
        <v>1</v>
      </c>
      <c r="AS84" s="20">
        <f t="shared" si="94"/>
        <v>0</v>
      </c>
      <c r="AT84" s="185">
        <f t="shared" si="95"/>
        <v>1</v>
      </c>
      <c r="AU84" s="184">
        <f t="shared" si="96"/>
        <v>1</v>
      </c>
      <c r="AV84" s="184">
        <f t="shared" si="97"/>
        <v>0</v>
      </c>
      <c r="AW84" s="20">
        <f t="shared" si="98"/>
        <v>1</v>
      </c>
      <c r="AX84" s="20">
        <f t="shared" si="99"/>
        <v>0</v>
      </c>
      <c r="AY84" s="184">
        <f t="shared" si="100"/>
        <v>1</v>
      </c>
      <c r="AZ84" s="184">
        <f t="shared" si="101"/>
        <v>0</v>
      </c>
      <c r="BA84" s="133">
        <f t="shared" si="28"/>
        <v>0</v>
      </c>
      <c r="BB84" s="133">
        <f t="shared" si="29"/>
        <v>1</v>
      </c>
      <c r="BC84" s="133">
        <f t="shared" si="30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1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Otterberg</v>
      </c>
      <c r="E85" s="190" t="str">
        <f>E9</f>
        <v>Erlenbach/Morlautern</v>
      </c>
      <c r="F85" s="193">
        <v>17</v>
      </c>
      <c r="G85" s="194">
        <v>25</v>
      </c>
      <c r="H85" s="191">
        <v>25</v>
      </c>
      <c r="I85" s="192">
        <v>21</v>
      </c>
      <c r="J85" s="193">
        <v>26</v>
      </c>
      <c r="K85" s="194">
        <v>24</v>
      </c>
      <c r="L85" s="191">
        <v>19</v>
      </c>
      <c r="M85" s="192">
        <v>25</v>
      </c>
      <c r="N85" s="193">
        <v>6</v>
      </c>
      <c r="O85" s="194">
        <v>15</v>
      </c>
      <c r="P85" s="197">
        <f t="shared" si="102"/>
        <v>93</v>
      </c>
      <c r="Q85" s="198">
        <f t="shared" si="89"/>
        <v>110</v>
      </c>
      <c r="R85" s="197">
        <f t="shared" si="103"/>
        <v>2</v>
      </c>
      <c r="S85" s="198">
        <f t="shared" si="90"/>
        <v>3</v>
      </c>
      <c r="T85" s="182">
        <f t="shared" si="31"/>
        <v>1</v>
      </c>
      <c r="U85" s="183">
        <f t="shared" si="32"/>
        <v>2</v>
      </c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8" t="str">
        <f t="shared" ca="1" si="91"/>
        <v/>
      </c>
      <c r="AN85" s="358"/>
      <c r="AO85" s="357" t="str">
        <f t="shared" ca="1" si="104"/>
        <v/>
      </c>
      <c r="AP85" s="357"/>
      <c r="AQ85" s="184">
        <f t="shared" si="92"/>
        <v>0</v>
      </c>
      <c r="AR85" s="184">
        <f t="shared" si="93"/>
        <v>1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1</v>
      </c>
      <c r="AY85" s="184">
        <f t="shared" si="100"/>
        <v>0</v>
      </c>
      <c r="AZ85" s="184">
        <f t="shared" si="101"/>
        <v>1</v>
      </c>
      <c r="BA85" s="133">
        <f t="shared" si="28"/>
        <v>0</v>
      </c>
      <c r="BB85" s="133">
        <f t="shared" si="29"/>
        <v>0</v>
      </c>
      <c r="BC85" s="133">
        <f t="shared" si="30"/>
        <v>1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customHeight="1" thickBot="1" x14ac:dyDescent="0.3">
      <c r="A86" s="186"/>
      <c r="B86" s="187"/>
      <c r="C86" s="217"/>
      <c r="D86" s="218" t="str">
        <f t="shared" si="105"/>
        <v>TV Otterberg</v>
      </c>
      <c r="E86" s="190" t="str">
        <f>E12</f>
        <v>TuS Kriegsfeld</v>
      </c>
      <c r="F86" s="193">
        <v>25</v>
      </c>
      <c r="G86" s="194">
        <v>22</v>
      </c>
      <c r="H86" s="191">
        <v>19</v>
      </c>
      <c r="I86" s="192">
        <v>25</v>
      </c>
      <c r="J86" s="193">
        <v>25</v>
      </c>
      <c r="K86" s="194">
        <v>27</v>
      </c>
      <c r="L86" s="191">
        <v>23</v>
      </c>
      <c r="M86" s="192">
        <v>25</v>
      </c>
      <c r="N86" s="193"/>
      <c r="O86" s="194"/>
      <c r="P86" s="197">
        <f t="shared" si="102"/>
        <v>92</v>
      </c>
      <c r="Q86" s="198">
        <f t="shared" si="89"/>
        <v>99</v>
      </c>
      <c r="R86" s="197">
        <f t="shared" si="103"/>
        <v>1</v>
      </c>
      <c r="S86" s="198">
        <f>IF(G86="","",AR86+AT86+AV86+AX86+AZ86)</f>
        <v>3</v>
      </c>
      <c r="T86" s="182">
        <f t="shared" si="31"/>
        <v>0</v>
      </c>
      <c r="U86" s="183">
        <f t="shared" si="32"/>
        <v>3</v>
      </c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6" t="str">
        <f t="shared" ca="1" si="91"/>
        <v/>
      </c>
      <c r="AN86" s="356"/>
      <c r="AO86" s="357" t="str">
        <f t="shared" ca="1" si="104"/>
        <v/>
      </c>
      <c r="AP86" s="357"/>
      <c r="AQ86" s="184">
        <f t="shared" si="92"/>
        <v>1</v>
      </c>
      <c r="AR86" s="184">
        <f t="shared" si="93"/>
        <v>0</v>
      </c>
      <c r="AS86" s="20">
        <f t="shared" si="94"/>
        <v>0</v>
      </c>
      <c r="AT86" s="185">
        <f t="shared" si="95"/>
        <v>1</v>
      </c>
      <c r="AU86" s="184">
        <f t="shared" si="96"/>
        <v>0</v>
      </c>
      <c r="AV86" s="184">
        <f t="shared" si="97"/>
        <v>1</v>
      </c>
      <c r="AW86" s="20">
        <f t="shared" si="98"/>
        <v>0</v>
      </c>
      <c r="AX86" s="20">
        <f t="shared" si="99"/>
        <v>1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1</v>
      </c>
      <c r="BI86" s="20"/>
    </row>
    <row r="87" spans="1:61" ht="13.5" hidden="1" customHeight="1" thickBot="1" x14ac:dyDescent="0.3">
      <c r="A87" s="186"/>
      <c r="B87" s="187"/>
      <c r="C87" s="219"/>
      <c r="D87" s="218" t="str">
        <f t="shared" si="105"/>
        <v>TV Otterberg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8" t="str">
        <f t="shared" ca="1" si="91"/>
        <v/>
      </c>
      <c r="AN87" s="358"/>
      <c r="AO87" s="357" t="str">
        <f t="shared" ca="1" si="104"/>
        <v/>
      </c>
      <c r="AP87" s="357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thickBot="1" x14ac:dyDescent="0.3">
      <c r="A88" s="186"/>
      <c r="B88" s="187"/>
      <c r="C88" s="219"/>
      <c r="D88" s="218" t="str">
        <f t="shared" si="105"/>
        <v>TV Otterberg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8" t="str">
        <f t="shared" ca="1" si="91"/>
        <v/>
      </c>
      <c r="AN88" s="358"/>
      <c r="AO88" s="357" t="str">
        <f t="shared" ca="1" si="104"/>
        <v/>
      </c>
      <c r="AP88" s="357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thickBot="1" x14ac:dyDescent="0.3">
      <c r="A89" s="186"/>
      <c r="B89" s="187"/>
      <c r="C89" s="219"/>
      <c r="D89" s="218" t="str">
        <f t="shared" si="105"/>
        <v>TV Otterberg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8" t="str">
        <f t="shared" ca="1" si="91"/>
        <v/>
      </c>
      <c r="AN89" s="358"/>
      <c r="AO89" s="357" t="str">
        <f t="shared" ca="1" si="104"/>
        <v/>
      </c>
      <c r="AP89" s="357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thickBot="1" x14ac:dyDescent="0.3">
      <c r="A90" s="186"/>
      <c r="B90" s="187"/>
      <c r="C90" s="219"/>
      <c r="D90" s="218" t="str">
        <f t="shared" si="105"/>
        <v>TV Otterberg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8" t="str">
        <f t="shared" ca="1" si="91"/>
        <v/>
      </c>
      <c r="AN90" s="358"/>
      <c r="AO90" s="357" t="str">
        <f t="shared" ca="1" si="104"/>
        <v/>
      </c>
      <c r="AP90" s="357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thickBot="1" x14ac:dyDescent="0.3">
      <c r="A91" s="186"/>
      <c r="B91" s="187"/>
      <c r="C91" s="219"/>
      <c r="D91" s="218" t="str">
        <f t="shared" si="105"/>
        <v>TV Otterberg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8" t="str">
        <f t="shared" ca="1" si="91"/>
        <v/>
      </c>
      <c r="AN91" s="358"/>
      <c r="AO91" s="357" t="str">
        <f t="shared" ca="1" si="104"/>
        <v/>
      </c>
      <c r="AP91" s="357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thickBot="1" x14ac:dyDescent="0.3">
      <c r="A92" s="200"/>
      <c r="B92" s="201"/>
      <c r="C92" s="220"/>
      <c r="D92" s="221" t="str">
        <f t="shared" si="105"/>
        <v>TV Otterberg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60" t="str">
        <f t="shared" ca="1" si="91"/>
        <v/>
      </c>
      <c r="AN92" s="360"/>
      <c r="AO92" s="361" t="str">
        <f t="shared" ca="1" si="104"/>
        <v/>
      </c>
      <c r="AP92" s="361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0</v>
      </c>
      <c r="BB93" s="214">
        <f t="shared" si="106"/>
        <v>1</v>
      </c>
      <c r="BC93" s="214">
        <f t="shared" si="106"/>
        <v>2</v>
      </c>
      <c r="BD93" s="214">
        <f t="shared" si="106"/>
        <v>1</v>
      </c>
      <c r="BE93" s="214">
        <f t="shared" si="106"/>
        <v>1</v>
      </c>
      <c r="BF93" s="214">
        <f t="shared" si="106"/>
        <v>0</v>
      </c>
      <c r="BG93" s="214">
        <f t="shared" si="106"/>
        <v>0</v>
      </c>
      <c r="BH93" s="214">
        <f t="shared" si="106"/>
        <v>3</v>
      </c>
      <c r="BI93" s="20">
        <f>SUM(BA93:BH93)</f>
        <v>8</v>
      </c>
    </row>
    <row r="94" spans="1:61" ht="13.5" hidden="1" customHeight="1" thickBot="1" x14ac:dyDescent="0.3">
      <c r="A94" s="169">
        <v>6</v>
      </c>
      <c r="B94" s="170">
        <v>42083</v>
      </c>
      <c r="C94" s="215"/>
      <c r="D94" s="216">
        <f>E18</f>
        <v>0</v>
      </c>
      <c r="E94" s="173" t="str">
        <f>E3</f>
        <v>TSV Hütschenhausen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52"/>
      <c r="W94" s="352"/>
      <c r="X94" s="352"/>
      <c r="Y94" s="352"/>
      <c r="Z94" s="352"/>
      <c r="AA94" s="352"/>
      <c r="AB94" s="352"/>
      <c r="AC94" s="352"/>
      <c r="AD94" s="352"/>
      <c r="AE94" s="352"/>
      <c r="AF94" s="352"/>
      <c r="AG94" s="352"/>
      <c r="AH94" s="352"/>
      <c r="AI94" s="352"/>
      <c r="AJ94" s="352"/>
      <c r="AK94" s="352"/>
      <c r="AL94" s="352"/>
      <c r="AM94" s="353" t="str">
        <f t="shared" ref="AM94:AM103" ca="1" si="109">IF(U94&lt;&gt;"","",IF(C94&lt;&gt;"","verlegt",IF(B94&lt;TODAY(),"offen","")))</f>
        <v/>
      </c>
      <c r="AN94" s="353"/>
      <c r="AO94" s="354" t="str">
        <f ca="1">IF(U94&lt;&gt;"","",IF(C94="","",IF(C94&lt;TODAY(),"offen","")))</f>
        <v/>
      </c>
      <c r="AP94" s="354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thickBot="1" x14ac:dyDescent="0.3">
      <c r="A95" s="186">
        <v>5</v>
      </c>
      <c r="B95" s="187">
        <v>42069</v>
      </c>
      <c r="C95" s="219"/>
      <c r="D95" s="218">
        <f>D94</f>
        <v>0</v>
      </c>
      <c r="E95" s="190" t="str">
        <f>E6</f>
        <v>Rodenbach/Weilerbach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8" t="str">
        <f t="shared" ca="1" si="109"/>
        <v/>
      </c>
      <c r="AN95" s="358"/>
      <c r="AO95" s="357" t="str">
        <f t="shared" ref="AO95:AO103" ca="1" si="122">IF(U95&lt;&gt;"","",IF(C95="","",IF(C95&lt;TODAY(),"offen","")))</f>
        <v/>
      </c>
      <c r="AP95" s="357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thickBot="1" x14ac:dyDescent="0.3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Erlenbach/Morlautern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8" t="str">
        <f t="shared" ca="1" si="109"/>
        <v/>
      </c>
      <c r="AN96" s="358"/>
      <c r="AO96" s="357" t="str">
        <f t="shared" ca="1" si="122"/>
        <v/>
      </c>
      <c r="AP96" s="357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thickBot="1" x14ac:dyDescent="0.3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TuS Kriegsfeld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6" t="str">
        <f t="shared" ca="1" si="109"/>
        <v/>
      </c>
      <c r="AN97" s="356"/>
      <c r="AO97" s="357" t="str">
        <f t="shared" ca="1" si="122"/>
        <v/>
      </c>
      <c r="AP97" s="357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thickBot="1" x14ac:dyDescent="0.3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TV Otterberg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8" t="str">
        <f t="shared" ca="1" si="109"/>
        <v/>
      </c>
      <c r="AN98" s="358"/>
      <c r="AO98" s="357" t="str">
        <f t="shared" ca="1" si="122"/>
        <v/>
      </c>
      <c r="AP98" s="357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thickBot="1" x14ac:dyDescent="0.3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8" t="str">
        <f t="shared" ca="1" si="109"/>
        <v/>
      </c>
      <c r="AN99" s="358"/>
      <c r="AO99" s="357" t="str">
        <f t="shared" ca="1" si="122"/>
        <v/>
      </c>
      <c r="AP99" s="357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thickBot="1" x14ac:dyDescent="0.3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8" t="str">
        <f t="shared" ca="1" si="109"/>
        <v/>
      </c>
      <c r="AN100" s="358"/>
      <c r="AO100" s="357" t="str">
        <f t="shared" ca="1" si="122"/>
        <v/>
      </c>
      <c r="AP100" s="357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thickBot="1" x14ac:dyDescent="0.3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8" t="str">
        <f t="shared" ca="1" si="109"/>
        <v/>
      </c>
      <c r="AN101" s="358"/>
      <c r="AO101" s="357" t="str">
        <f t="shared" ca="1" si="122"/>
        <v/>
      </c>
      <c r="AP101" s="357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thickBot="1" x14ac:dyDescent="0.3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  <c r="AG102" s="355"/>
      <c r="AH102" s="355"/>
      <c r="AI102" s="355"/>
      <c r="AJ102" s="355"/>
      <c r="AK102" s="355"/>
      <c r="AL102" s="355"/>
      <c r="AM102" s="358" t="str">
        <f t="shared" ca="1" si="109"/>
        <v/>
      </c>
      <c r="AN102" s="358"/>
      <c r="AO102" s="357" t="str">
        <f t="shared" ca="1" si="122"/>
        <v/>
      </c>
      <c r="AP102" s="357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thickBot="1" x14ac:dyDescent="0.3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60" t="str">
        <f t="shared" ca="1" si="109"/>
        <v/>
      </c>
      <c r="AN103" s="360"/>
      <c r="AO103" s="361" t="str">
        <f t="shared" ca="1" si="122"/>
        <v/>
      </c>
      <c r="AP103" s="361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thickBot="1" x14ac:dyDescent="0.3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thickBot="1" x14ac:dyDescent="0.3">
      <c r="A105" s="169">
        <v>6</v>
      </c>
      <c r="B105" s="170"/>
      <c r="C105" s="223"/>
      <c r="D105" s="216">
        <f>E21</f>
        <v>0</v>
      </c>
      <c r="E105" s="173" t="str">
        <f>E3</f>
        <v>TSV Hütschenhausen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3" t="str">
        <f t="shared" ref="AM105:AM114" ca="1" si="129">IF(U105&lt;&gt;"","",IF(C105&lt;&gt;"","verlegt",IF(B105&lt;TODAY(),"offen","")))</f>
        <v/>
      </c>
      <c r="AN105" s="353"/>
      <c r="AO105" s="354" t="str">
        <f ca="1">IF(U105&lt;&gt;"","",IF(C105="","",IF(C105&lt;TODAY(),"offen","")))</f>
        <v/>
      </c>
      <c r="AP105" s="354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thickBot="1" x14ac:dyDescent="0.3">
      <c r="A106" s="186">
        <v>10</v>
      </c>
      <c r="B106" s="187"/>
      <c r="C106" s="219"/>
      <c r="D106" s="218">
        <f>D105</f>
        <v>0</v>
      </c>
      <c r="E106" s="190" t="str">
        <f>E6</f>
        <v>Rodenbach/Weilerbach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8" t="str">
        <f t="shared" ca="1" si="129"/>
        <v/>
      </c>
      <c r="AN106" s="358"/>
      <c r="AO106" s="357" t="str">
        <f t="shared" ref="AO106:AO114" ca="1" si="146">IF(U106&lt;&gt;"","",IF(C106="","",IF(C106&lt;TODAY(),"offen","")))</f>
        <v/>
      </c>
      <c r="AP106" s="357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thickBot="1" x14ac:dyDescent="0.3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Erlenbach/Morlautern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8" t="str">
        <f t="shared" ca="1" si="129"/>
        <v/>
      </c>
      <c r="AN107" s="358"/>
      <c r="AO107" s="357" t="str">
        <f t="shared" ca="1" si="146"/>
        <v/>
      </c>
      <c r="AP107" s="357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thickBot="1" x14ac:dyDescent="0.3">
      <c r="A108" s="186">
        <v>2</v>
      </c>
      <c r="B108" s="187"/>
      <c r="C108" s="219"/>
      <c r="D108" s="218">
        <f t="shared" si="147"/>
        <v>0</v>
      </c>
      <c r="E108" s="190" t="str">
        <f>E12</f>
        <v>TuS Kriegsfeld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6" t="str">
        <f t="shared" ca="1" si="129"/>
        <v/>
      </c>
      <c r="AN108" s="356"/>
      <c r="AO108" s="357" t="str">
        <f t="shared" ca="1" si="146"/>
        <v/>
      </c>
      <c r="AP108" s="357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thickBot="1" x14ac:dyDescent="0.3">
      <c r="A109" s="186">
        <v>14</v>
      </c>
      <c r="B109" s="187"/>
      <c r="C109" s="217"/>
      <c r="D109" s="218">
        <f t="shared" si="147"/>
        <v>0</v>
      </c>
      <c r="E109" s="190" t="str">
        <f>E15</f>
        <v>TV Otterberg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8" t="str">
        <f t="shared" ca="1" si="129"/>
        <v/>
      </c>
      <c r="AN109" s="358"/>
      <c r="AO109" s="357" t="str">
        <f t="shared" ca="1" si="146"/>
        <v/>
      </c>
      <c r="AP109" s="357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thickBot="1" x14ac:dyDescent="0.3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8" t="str">
        <f t="shared" ca="1" si="129"/>
        <v/>
      </c>
      <c r="AN110" s="358"/>
      <c r="AO110" s="357" t="str">
        <f t="shared" ca="1" si="146"/>
        <v/>
      </c>
      <c r="AP110" s="357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thickBot="1" x14ac:dyDescent="0.3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8" t="str">
        <f t="shared" ca="1" si="129"/>
        <v/>
      </c>
      <c r="AN111" s="358"/>
      <c r="AO111" s="357" t="str">
        <f t="shared" ca="1" si="146"/>
        <v/>
      </c>
      <c r="AP111" s="357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thickBot="1" x14ac:dyDescent="0.3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8" t="str">
        <f t="shared" ca="1" si="129"/>
        <v/>
      </c>
      <c r="AN112" s="358"/>
      <c r="AO112" s="357" t="str">
        <f t="shared" ca="1" si="146"/>
        <v/>
      </c>
      <c r="AP112" s="357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thickBot="1" x14ac:dyDescent="0.3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8" t="str">
        <f t="shared" ca="1" si="129"/>
        <v/>
      </c>
      <c r="AN113" s="358"/>
      <c r="AO113" s="357" t="str">
        <f t="shared" ca="1" si="146"/>
        <v/>
      </c>
      <c r="AP113" s="357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thickBot="1" x14ac:dyDescent="0.3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9"/>
      <c r="W114" s="359"/>
      <c r="X114" s="359"/>
      <c r="Y114" s="359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60" t="str">
        <f t="shared" ca="1" si="129"/>
        <v/>
      </c>
      <c r="AN114" s="360"/>
      <c r="AO114" s="361" t="str">
        <f t="shared" ca="1" si="146"/>
        <v/>
      </c>
      <c r="AP114" s="361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thickBot="1" x14ac:dyDescent="0.3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TSV Hütschenhausen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52"/>
      <c r="W116" s="352"/>
      <c r="X116" s="352"/>
      <c r="Y116" s="352"/>
      <c r="Z116" s="352"/>
      <c r="AA116" s="352"/>
      <c r="AB116" s="352"/>
      <c r="AC116" s="352"/>
      <c r="AD116" s="352"/>
      <c r="AE116" s="352"/>
      <c r="AF116" s="352"/>
      <c r="AG116" s="352"/>
      <c r="AH116" s="352"/>
      <c r="AI116" s="352"/>
      <c r="AJ116" s="352"/>
      <c r="AK116" s="352"/>
      <c r="AL116" s="352"/>
      <c r="AM116" s="353" t="str">
        <f t="shared" ref="AM116:AM125" ca="1" si="152">IF(U116&lt;&gt;"","",IF(C116&lt;&gt;"","verlegt",IF(B116&lt;TODAY(),"offen","")))</f>
        <v/>
      </c>
      <c r="AN116" s="353"/>
      <c r="AO116" s="354" t="str">
        <f ca="1">IF(U116&lt;&gt;"","",IF(C116="","",IF(C116&lt;TODAY(),"offen","")))</f>
        <v/>
      </c>
      <c r="AP116" s="354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Rodenbach/Weilerbach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8" t="str">
        <f t="shared" ca="1" si="152"/>
        <v/>
      </c>
      <c r="AN117" s="358"/>
      <c r="AO117" s="357" t="str">
        <f t="shared" ref="AO117:AO125" ca="1" si="165">IF(U117&lt;&gt;"","",IF(C117="","",IF(C117&lt;TODAY(),"offen","")))</f>
        <v/>
      </c>
      <c r="AP117" s="357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Erlenbach/Morlautern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8" t="str">
        <f t="shared" ca="1" si="152"/>
        <v/>
      </c>
      <c r="AN118" s="358"/>
      <c r="AO118" s="357" t="str">
        <f t="shared" ca="1" si="165"/>
        <v/>
      </c>
      <c r="AP118" s="357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TuS Kriegsfeld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  <c r="AG119" s="355"/>
      <c r="AH119" s="355"/>
      <c r="AI119" s="355"/>
      <c r="AJ119" s="355"/>
      <c r="AK119" s="355"/>
      <c r="AL119" s="355"/>
      <c r="AM119" s="356" t="str">
        <f t="shared" ca="1" si="152"/>
        <v/>
      </c>
      <c r="AN119" s="356"/>
      <c r="AO119" s="357" t="str">
        <f t="shared" ca="1" si="165"/>
        <v/>
      </c>
      <c r="AP119" s="357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TV Otterberg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  <c r="AG120" s="355"/>
      <c r="AH120" s="355"/>
      <c r="AI120" s="355"/>
      <c r="AJ120" s="355"/>
      <c r="AK120" s="355"/>
      <c r="AL120" s="355"/>
      <c r="AM120" s="358" t="str">
        <f t="shared" ca="1" si="152"/>
        <v/>
      </c>
      <c r="AN120" s="358"/>
      <c r="AO120" s="357" t="str">
        <f t="shared" ca="1" si="165"/>
        <v/>
      </c>
      <c r="AP120" s="357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thickBot="1" x14ac:dyDescent="0.3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8" t="str">
        <f t="shared" ca="1" si="152"/>
        <v/>
      </c>
      <c r="AN121" s="358"/>
      <c r="AO121" s="357" t="str">
        <f t="shared" ca="1" si="165"/>
        <v/>
      </c>
      <c r="AP121" s="357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8" t="str">
        <f t="shared" ca="1" si="152"/>
        <v/>
      </c>
      <c r="AN122" s="358"/>
      <c r="AO122" s="357" t="str">
        <f t="shared" ca="1" si="165"/>
        <v/>
      </c>
      <c r="AP122" s="357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8" t="str">
        <f t="shared" ca="1" si="152"/>
        <v/>
      </c>
      <c r="AN123" s="358"/>
      <c r="AO123" s="357" t="str">
        <f t="shared" ca="1" si="165"/>
        <v/>
      </c>
      <c r="AP123" s="357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  <c r="AH124" s="355"/>
      <c r="AI124" s="355"/>
      <c r="AJ124" s="355"/>
      <c r="AK124" s="355"/>
      <c r="AL124" s="355"/>
      <c r="AM124" s="358" t="str">
        <f t="shared" ca="1" si="152"/>
        <v/>
      </c>
      <c r="AN124" s="358"/>
      <c r="AO124" s="357" t="str">
        <f t="shared" ca="1" si="165"/>
        <v/>
      </c>
      <c r="AP124" s="357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60" t="str">
        <f t="shared" ca="1" si="152"/>
        <v/>
      </c>
      <c r="AN125" s="360"/>
      <c r="AO125" s="361" t="str">
        <f t="shared" ca="1" si="165"/>
        <v/>
      </c>
      <c r="AP125" s="36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thickBot="1" x14ac:dyDescent="0.3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TSV Hütschenhausen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3" t="str">
        <f t="shared" ref="AM127:AM136" ca="1" si="170">IF(U127&lt;&gt;"","",IF(C127&lt;&gt;"","verlegt",IF(B127&lt;TODAY(),"offen","")))</f>
        <v/>
      </c>
      <c r="AN127" s="353"/>
      <c r="AO127" s="354" t="str">
        <f ca="1">IF(U127&lt;&gt;"","",IF(C127="","",IF(C127&lt;TODAY(),"offen","")))</f>
        <v/>
      </c>
      <c r="AP127" s="354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Rodenbach/Weilerbach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8" t="str">
        <f t="shared" ca="1" si="170"/>
        <v/>
      </c>
      <c r="AN128" s="358"/>
      <c r="AO128" s="357" t="str">
        <f t="shared" ref="AO128:AO136" ca="1" si="183">IF(U128&lt;&gt;"","",IF(C128="","",IF(C128&lt;TODAY(),"offen","")))</f>
        <v/>
      </c>
      <c r="AP128" s="357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Erlenbach/Morlautern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8" t="str">
        <f t="shared" ca="1" si="170"/>
        <v/>
      </c>
      <c r="AN129" s="358"/>
      <c r="AO129" s="357" t="str">
        <f t="shared" ca="1" si="183"/>
        <v/>
      </c>
      <c r="AP129" s="357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TuS Kriegsfeld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6" t="str">
        <f t="shared" ca="1" si="170"/>
        <v/>
      </c>
      <c r="AN130" s="356"/>
      <c r="AO130" s="357" t="str">
        <f t="shared" ca="1" si="183"/>
        <v/>
      </c>
      <c r="AP130" s="357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TV Otterberg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8" t="str">
        <f t="shared" ca="1" si="170"/>
        <v/>
      </c>
      <c r="AN131" s="358"/>
      <c r="AO131" s="357" t="str">
        <f t="shared" ca="1" si="183"/>
        <v/>
      </c>
      <c r="AP131" s="357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thickBot="1" x14ac:dyDescent="0.3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  <c r="AG132" s="355"/>
      <c r="AH132" s="355"/>
      <c r="AI132" s="355"/>
      <c r="AJ132" s="355"/>
      <c r="AK132" s="355"/>
      <c r="AL132" s="355"/>
      <c r="AM132" s="358" t="str">
        <f t="shared" ca="1" si="170"/>
        <v/>
      </c>
      <c r="AN132" s="358"/>
      <c r="AO132" s="357" t="str">
        <f t="shared" ca="1" si="183"/>
        <v/>
      </c>
      <c r="AP132" s="357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8" t="str">
        <f t="shared" ca="1" si="170"/>
        <v/>
      </c>
      <c r="AN133" s="358"/>
      <c r="AO133" s="357" t="str">
        <f t="shared" ca="1" si="183"/>
        <v/>
      </c>
      <c r="AP133" s="357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  <c r="AG134" s="355"/>
      <c r="AH134" s="355"/>
      <c r="AI134" s="355"/>
      <c r="AJ134" s="355"/>
      <c r="AK134" s="355"/>
      <c r="AL134" s="355"/>
      <c r="AM134" s="358" t="str">
        <f t="shared" ca="1" si="170"/>
        <v/>
      </c>
      <c r="AN134" s="358"/>
      <c r="AO134" s="357" t="str">
        <f t="shared" ca="1" si="183"/>
        <v/>
      </c>
      <c r="AP134" s="357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  <c r="AG135" s="355"/>
      <c r="AH135" s="355"/>
      <c r="AI135" s="355"/>
      <c r="AJ135" s="355"/>
      <c r="AK135" s="355"/>
      <c r="AL135" s="355"/>
      <c r="AM135" s="358" t="str">
        <f t="shared" ca="1" si="170"/>
        <v/>
      </c>
      <c r="AN135" s="358"/>
      <c r="AO135" s="357" t="str">
        <f t="shared" ca="1" si="183"/>
        <v/>
      </c>
      <c r="AP135" s="357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60" t="str">
        <f t="shared" ca="1" si="170"/>
        <v/>
      </c>
      <c r="AN136" s="360"/>
      <c r="AO136" s="361" t="str">
        <f t="shared" ca="1" si="183"/>
        <v/>
      </c>
      <c r="AP136" s="36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thickBot="1" x14ac:dyDescent="0.3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TSV Hütschenhausen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3" t="str">
        <f t="shared" ref="AM138:AM147" ca="1" si="188">IF(U138&lt;&gt;"","",IF(C138&lt;&gt;"","verlegt",IF(B138&lt;TODAY(),"offen","")))</f>
        <v/>
      </c>
      <c r="AN138" s="353"/>
      <c r="AO138" s="354" t="str">
        <f ca="1">IF(U138&lt;&gt;"","",IF(C138="","",IF(C138&lt;TODAY(),"offen","")))</f>
        <v/>
      </c>
      <c r="AP138" s="354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Rodenbach/Weilerbach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355"/>
      <c r="AI139" s="355"/>
      <c r="AJ139" s="355"/>
      <c r="AK139" s="355"/>
      <c r="AL139" s="355"/>
      <c r="AM139" s="358" t="str">
        <f t="shared" ca="1" si="188"/>
        <v/>
      </c>
      <c r="AN139" s="358"/>
      <c r="AO139" s="357" t="str">
        <f t="shared" ref="AO139:AO147" ca="1" si="201">IF(U139&lt;&gt;"","",IF(C139="","",IF(C139&lt;TODAY(),"offen","")))</f>
        <v/>
      </c>
      <c r="AP139" s="357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Erlenbach/Morlautern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  <c r="AG140" s="355"/>
      <c r="AH140" s="355"/>
      <c r="AI140" s="355"/>
      <c r="AJ140" s="355"/>
      <c r="AK140" s="355"/>
      <c r="AL140" s="355"/>
      <c r="AM140" s="358" t="str">
        <f t="shared" ca="1" si="188"/>
        <v/>
      </c>
      <c r="AN140" s="358"/>
      <c r="AO140" s="357" t="str">
        <f t="shared" ca="1" si="201"/>
        <v/>
      </c>
      <c r="AP140" s="357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TuS Kriegsfeld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6" t="str">
        <f t="shared" ca="1" si="188"/>
        <v/>
      </c>
      <c r="AN141" s="356"/>
      <c r="AO141" s="357" t="str">
        <f t="shared" ca="1" si="201"/>
        <v/>
      </c>
      <c r="AP141" s="357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TV Otterberg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8" t="str">
        <f t="shared" ca="1" si="188"/>
        <v/>
      </c>
      <c r="AN142" s="358"/>
      <c r="AO142" s="357" t="str">
        <f t="shared" ca="1" si="201"/>
        <v/>
      </c>
      <c r="AP142" s="357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thickBot="1" x14ac:dyDescent="0.3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8" t="str">
        <f t="shared" ca="1" si="188"/>
        <v/>
      </c>
      <c r="AN143" s="358"/>
      <c r="AO143" s="357" t="str">
        <f t="shared" ca="1" si="201"/>
        <v/>
      </c>
      <c r="AP143" s="357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8" t="str">
        <f t="shared" ca="1" si="188"/>
        <v/>
      </c>
      <c r="AN144" s="358"/>
      <c r="AO144" s="357" t="str">
        <f t="shared" ca="1" si="201"/>
        <v/>
      </c>
      <c r="AP144" s="357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  <c r="AG145" s="355"/>
      <c r="AH145" s="355"/>
      <c r="AI145" s="355"/>
      <c r="AJ145" s="355"/>
      <c r="AK145" s="355"/>
      <c r="AL145" s="355"/>
      <c r="AM145" s="358" t="str">
        <f t="shared" ca="1" si="188"/>
        <v/>
      </c>
      <c r="AN145" s="358"/>
      <c r="AO145" s="357" t="str">
        <f t="shared" ca="1" si="201"/>
        <v/>
      </c>
      <c r="AP145" s="357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355"/>
      <c r="AI146" s="355"/>
      <c r="AJ146" s="355"/>
      <c r="AK146" s="355"/>
      <c r="AL146" s="355"/>
      <c r="AM146" s="358" t="str">
        <f t="shared" ca="1" si="188"/>
        <v/>
      </c>
      <c r="AN146" s="358"/>
      <c r="AO146" s="357" t="str">
        <f t="shared" ca="1" si="201"/>
        <v/>
      </c>
      <c r="AP146" s="357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9"/>
      <c r="W147" s="359"/>
      <c r="X147" s="359"/>
      <c r="Y147" s="359"/>
      <c r="Z147" s="359"/>
      <c r="AA147" s="359"/>
      <c r="AB147" s="359"/>
      <c r="AC147" s="359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60" t="str">
        <f t="shared" ca="1" si="188"/>
        <v/>
      </c>
      <c r="AN147" s="360"/>
      <c r="AO147" s="361" t="str">
        <f t="shared" ca="1" si="201"/>
        <v/>
      </c>
      <c r="AP147" s="36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thickBot="1" x14ac:dyDescent="0.3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TSV Hütschenhausen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3" t="str">
        <f t="shared" ref="AM149:AM158" ca="1" si="206">IF(U149&lt;&gt;"","",IF(C149&lt;&gt;"","verlegt",IF(B149&lt;TODAY(),"offen","")))</f>
        <v/>
      </c>
      <c r="AN149" s="353"/>
      <c r="AO149" s="354" t="str">
        <f ca="1">IF(U149&lt;&gt;"","",IF(C149="","",IF(C149&lt;TODAY(),"offen","")))</f>
        <v/>
      </c>
      <c r="AP149" s="354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Rodenbach/Weilerbach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8" t="str">
        <f t="shared" ca="1" si="206"/>
        <v/>
      </c>
      <c r="AN150" s="358"/>
      <c r="AO150" s="357" t="str">
        <f t="shared" ref="AO150:AO158" ca="1" si="218">IF(U150&lt;&gt;"","",IF(C150="","",IF(C150&lt;TODAY(),"offen","")))</f>
        <v/>
      </c>
      <c r="AP150" s="357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Erlenbach/Morlautern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  <c r="AG151" s="355"/>
      <c r="AH151" s="355"/>
      <c r="AI151" s="355"/>
      <c r="AJ151" s="355"/>
      <c r="AK151" s="355"/>
      <c r="AL151" s="355"/>
      <c r="AM151" s="358" t="str">
        <f t="shared" ca="1" si="206"/>
        <v/>
      </c>
      <c r="AN151" s="358"/>
      <c r="AO151" s="357" t="str">
        <f t="shared" ca="1" si="218"/>
        <v/>
      </c>
      <c r="AP151" s="357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TuS Kriegsfeld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6" t="str">
        <f t="shared" ca="1" si="206"/>
        <v/>
      </c>
      <c r="AN152" s="356"/>
      <c r="AO152" s="357" t="str">
        <f t="shared" ca="1" si="218"/>
        <v/>
      </c>
      <c r="AP152" s="357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TV Otterberg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8" t="str">
        <f t="shared" ca="1" si="206"/>
        <v/>
      </c>
      <c r="AN153" s="358"/>
      <c r="AO153" s="357" t="str">
        <f t="shared" ca="1" si="218"/>
        <v/>
      </c>
      <c r="AP153" s="357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thickBot="1" x14ac:dyDescent="0.3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  <c r="AG154" s="355"/>
      <c r="AH154" s="355"/>
      <c r="AI154" s="355"/>
      <c r="AJ154" s="355"/>
      <c r="AK154" s="355"/>
      <c r="AL154" s="355"/>
      <c r="AM154" s="358" t="str">
        <f t="shared" ca="1" si="206"/>
        <v/>
      </c>
      <c r="AN154" s="358"/>
      <c r="AO154" s="357" t="str">
        <f t="shared" ca="1" si="218"/>
        <v/>
      </c>
      <c r="AP154" s="357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  <c r="AG155" s="355"/>
      <c r="AH155" s="355"/>
      <c r="AI155" s="355"/>
      <c r="AJ155" s="355"/>
      <c r="AK155" s="355"/>
      <c r="AL155" s="355"/>
      <c r="AM155" s="358" t="str">
        <f t="shared" ca="1" si="206"/>
        <v/>
      </c>
      <c r="AN155" s="358"/>
      <c r="AO155" s="357" t="str">
        <f t="shared" ca="1" si="218"/>
        <v/>
      </c>
      <c r="AP155" s="357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55"/>
      <c r="AM156" s="358" t="str">
        <f t="shared" ca="1" si="206"/>
        <v/>
      </c>
      <c r="AN156" s="358"/>
      <c r="AO156" s="357" t="str">
        <f t="shared" ca="1" si="218"/>
        <v/>
      </c>
      <c r="AP156" s="357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8" t="str">
        <f t="shared" ca="1" si="206"/>
        <v/>
      </c>
      <c r="AN157" s="358"/>
      <c r="AO157" s="357" t="str">
        <f t="shared" ca="1" si="218"/>
        <v/>
      </c>
      <c r="AP157" s="357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9"/>
      <c r="W158" s="359"/>
      <c r="X158" s="359"/>
      <c r="Y158" s="359"/>
      <c r="Z158" s="359"/>
      <c r="AA158" s="359"/>
      <c r="AB158" s="359"/>
      <c r="AC158" s="359"/>
      <c r="AD158" s="359"/>
      <c r="AE158" s="359"/>
      <c r="AF158" s="359"/>
      <c r="AG158" s="359"/>
      <c r="AH158" s="359"/>
      <c r="AI158" s="359"/>
      <c r="AJ158" s="359"/>
      <c r="AK158" s="359"/>
      <c r="AL158" s="359"/>
      <c r="AM158" s="360" t="str">
        <f t="shared" ca="1" si="206"/>
        <v/>
      </c>
      <c r="AN158" s="360"/>
      <c r="AO158" s="361" t="str">
        <f t="shared" ca="1" si="218"/>
        <v/>
      </c>
      <c r="AP158" s="36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V158:AL158"/>
    <mergeCell ref="AM158:AN158"/>
    <mergeCell ref="AO158:AP158"/>
    <mergeCell ref="V156:AL156"/>
    <mergeCell ref="AM156:AN156"/>
    <mergeCell ref="AO156:AP156"/>
    <mergeCell ref="V157:AL157"/>
    <mergeCell ref="AM157:AN157"/>
    <mergeCell ref="AO157:AP157"/>
    <mergeCell ref="V154:AL154"/>
    <mergeCell ref="AM154:AN154"/>
    <mergeCell ref="AO154:AP154"/>
    <mergeCell ref="V155:AL155"/>
    <mergeCell ref="AM155:AN155"/>
    <mergeCell ref="AO155:AP155"/>
    <mergeCell ref="V152:AL152"/>
    <mergeCell ref="AM152:AN152"/>
    <mergeCell ref="AO152:AP152"/>
    <mergeCell ref="V153:AL153"/>
    <mergeCell ref="AM153:AN153"/>
    <mergeCell ref="AO153:AP153"/>
    <mergeCell ref="V150:AL150"/>
    <mergeCell ref="AM150:AN150"/>
    <mergeCell ref="AO150:AP150"/>
    <mergeCell ref="V151:AL151"/>
    <mergeCell ref="AM151:AN151"/>
    <mergeCell ref="AO151:AP151"/>
    <mergeCell ref="V147:AL147"/>
    <mergeCell ref="AM147:AN147"/>
    <mergeCell ref="AO147:AP147"/>
    <mergeCell ref="V149:AL149"/>
    <mergeCell ref="AM149:AN149"/>
    <mergeCell ref="AO149:AP149"/>
    <mergeCell ref="V145:AL145"/>
    <mergeCell ref="AM145:AN145"/>
    <mergeCell ref="AO145:AP145"/>
    <mergeCell ref="V146:AL146"/>
    <mergeCell ref="AM146:AN146"/>
    <mergeCell ref="AO146:AP146"/>
    <mergeCell ref="V143:AL143"/>
    <mergeCell ref="AM143:AN143"/>
    <mergeCell ref="AO143:AP143"/>
    <mergeCell ref="V144:AL144"/>
    <mergeCell ref="AM144:AN144"/>
    <mergeCell ref="AO144:AP144"/>
    <mergeCell ref="V141:AL141"/>
    <mergeCell ref="AM141:AN141"/>
    <mergeCell ref="AO141:AP141"/>
    <mergeCell ref="V142:AL142"/>
    <mergeCell ref="AM142:AN142"/>
    <mergeCell ref="AO142:AP142"/>
    <mergeCell ref="V139:AL139"/>
    <mergeCell ref="AM139:AN139"/>
    <mergeCell ref="AO139:AP139"/>
    <mergeCell ref="V140:AL140"/>
    <mergeCell ref="AM140:AN140"/>
    <mergeCell ref="AO140:AP140"/>
    <mergeCell ref="V136:AL136"/>
    <mergeCell ref="AM136:AN136"/>
    <mergeCell ref="AO136:AP136"/>
    <mergeCell ref="V138:AL138"/>
    <mergeCell ref="AM138:AN138"/>
    <mergeCell ref="AO138:AP138"/>
    <mergeCell ref="V134:AL134"/>
    <mergeCell ref="AM134:AN134"/>
    <mergeCell ref="AO134:AP134"/>
    <mergeCell ref="V135:AL135"/>
    <mergeCell ref="AM135:AN135"/>
    <mergeCell ref="AO135:AP135"/>
    <mergeCell ref="V132:AL132"/>
    <mergeCell ref="AM132:AN132"/>
    <mergeCell ref="AO132:AP132"/>
    <mergeCell ref="V133:AL133"/>
    <mergeCell ref="AM133:AN133"/>
    <mergeCell ref="AO133:AP133"/>
    <mergeCell ref="V130:AL130"/>
    <mergeCell ref="AM130:AN130"/>
    <mergeCell ref="AO130:AP130"/>
    <mergeCell ref="V131:AL131"/>
    <mergeCell ref="AM131:AN131"/>
    <mergeCell ref="AO131:AP131"/>
    <mergeCell ref="V128:AL128"/>
    <mergeCell ref="AM128:AN128"/>
    <mergeCell ref="AO128:AP128"/>
    <mergeCell ref="V129:AL129"/>
    <mergeCell ref="AM129:AN129"/>
    <mergeCell ref="AO129:AP129"/>
    <mergeCell ref="V125:AL125"/>
    <mergeCell ref="AM125:AN125"/>
    <mergeCell ref="AO125:AP125"/>
    <mergeCell ref="V127:AL127"/>
    <mergeCell ref="AM127:AN127"/>
    <mergeCell ref="AO127:AP127"/>
    <mergeCell ref="V123:AL123"/>
    <mergeCell ref="AM123:AN123"/>
    <mergeCell ref="AO123:AP123"/>
    <mergeCell ref="V124:AL124"/>
    <mergeCell ref="AM124:AN124"/>
    <mergeCell ref="AO124:AP124"/>
    <mergeCell ref="V121:AL121"/>
    <mergeCell ref="AM121:AN121"/>
    <mergeCell ref="AO121:AP121"/>
    <mergeCell ref="V122:AL122"/>
    <mergeCell ref="AM122:AN122"/>
    <mergeCell ref="AO122:AP122"/>
    <mergeCell ref="V119:AL119"/>
    <mergeCell ref="AM119:AN119"/>
    <mergeCell ref="AO119:AP119"/>
    <mergeCell ref="V120:AL120"/>
    <mergeCell ref="AM120:AN120"/>
    <mergeCell ref="AO120:AP120"/>
    <mergeCell ref="V117:AL117"/>
    <mergeCell ref="AM117:AN117"/>
    <mergeCell ref="AO117:AP117"/>
    <mergeCell ref="V118:AL118"/>
    <mergeCell ref="AM118:AN118"/>
    <mergeCell ref="AO118:AP118"/>
    <mergeCell ref="V114:AL114"/>
    <mergeCell ref="AM114:AN114"/>
    <mergeCell ref="AO114:AP114"/>
    <mergeCell ref="V116:AL116"/>
    <mergeCell ref="AM116:AN116"/>
    <mergeCell ref="AO116:AP116"/>
    <mergeCell ref="V112:AL112"/>
    <mergeCell ref="AM112:AN112"/>
    <mergeCell ref="AO112:AP112"/>
    <mergeCell ref="V113:AL113"/>
    <mergeCell ref="AM113:AN113"/>
    <mergeCell ref="AO113:AP113"/>
    <mergeCell ref="V110:AL110"/>
    <mergeCell ref="AM110:AN110"/>
    <mergeCell ref="AO110:AP110"/>
    <mergeCell ref="V111:AL111"/>
    <mergeCell ref="AM111:AN111"/>
    <mergeCell ref="AO111:AP111"/>
    <mergeCell ref="V108:AL108"/>
    <mergeCell ref="AM108:AN108"/>
    <mergeCell ref="AO108:AP108"/>
    <mergeCell ref="V109:AL109"/>
    <mergeCell ref="AM109:AN109"/>
    <mergeCell ref="AO109:AP109"/>
    <mergeCell ref="V106:AL106"/>
    <mergeCell ref="AM106:AN106"/>
    <mergeCell ref="AO106:AP106"/>
    <mergeCell ref="V107:AL107"/>
    <mergeCell ref="AM107:AN107"/>
    <mergeCell ref="AO107:AP107"/>
    <mergeCell ref="V103:AL103"/>
    <mergeCell ref="AM103:AN103"/>
    <mergeCell ref="AO103:AP103"/>
    <mergeCell ref="V105:AL105"/>
    <mergeCell ref="AM105:AN105"/>
    <mergeCell ref="AO105:AP105"/>
    <mergeCell ref="V101:AL101"/>
    <mergeCell ref="AM101:AN101"/>
    <mergeCell ref="AO101:AP101"/>
    <mergeCell ref="V102:AL102"/>
    <mergeCell ref="AM102:AN102"/>
    <mergeCell ref="AO102:AP102"/>
    <mergeCell ref="V99:AL99"/>
    <mergeCell ref="AM99:AN99"/>
    <mergeCell ref="AO99:AP99"/>
    <mergeCell ref="V100:AL100"/>
    <mergeCell ref="AM100:AN100"/>
    <mergeCell ref="AO100:AP100"/>
    <mergeCell ref="V97:AL97"/>
    <mergeCell ref="AM97:AN97"/>
    <mergeCell ref="AO97:AP97"/>
    <mergeCell ref="V98:AL98"/>
    <mergeCell ref="AM98:AN98"/>
    <mergeCell ref="AO98:AP98"/>
    <mergeCell ref="V95:AL95"/>
    <mergeCell ref="AM95:AN95"/>
    <mergeCell ref="AO95:AP95"/>
    <mergeCell ref="V96:AL96"/>
    <mergeCell ref="AM96:AN96"/>
    <mergeCell ref="AO96:AP96"/>
    <mergeCell ref="V92:AL92"/>
    <mergeCell ref="AM92:AN92"/>
    <mergeCell ref="AO92:AP92"/>
    <mergeCell ref="V94:AL94"/>
    <mergeCell ref="AM94:AN94"/>
    <mergeCell ref="AO94:AP94"/>
    <mergeCell ref="V90:AL90"/>
    <mergeCell ref="AM90:AN90"/>
    <mergeCell ref="AO90:AP90"/>
    <mergeCell ref="V91:AL91"/>
    <mergeCell ref="AM91:AN91"/>
    <mergeCell ref="AO91:AP91"/>
    <mergeCell ref="V88:AL88"/>
    <mergeCell ref="AM88:AN88"/>
    <mergeCell ref="AO88:AP88"/>
    <mergeCell ref="V89:AL89"/>
    <mergeCell ref="AM89:AN89"/>
    <mergeCell ref="AO89:AP89"/>
    <mergeCell ref="V86:AL86"/>
    <mergeCell ref="AM86:AN86"/>
    <mergeCell ref="AO86:AP86"/>
    <mergeCell ref="V87:AL87"/>
    <mergeCell ref="AM87:AN87"/>
    <mergeCell ref="AO87:AP87"/>
    <mergeCell ref="V84:AL84"/>
    <mergeCell ref="AM84:AN84"/>
    <mergeCell ref="AO84:AP84"/>
    <mergeCell ref="V85:AL85"/>
    <mergeCell ref="AM85:AN85"/>
    <mergeCell ref="AO85:AP85"/>
    <mergeCell ref="V81:AL81"/>
    <mergeCell ref="AM81:AN81"/>
    <mergeCell ref="AO81:AP81"/>
    <mergeCell ref="V83:AL83"/>
    <mergeCell ref="AM83:AN83"/>
    <mergeCell ref="AO83:AP83"/>
    <mergeCell ref="V79:AL79"/>
    <mergeCell ref="AM79:AN79"/>
    <mergeCell ref="AO79:AP79"/>
    <mergeCell ref="V80:AL80"/>
    <mergeCell ref="AM80:AN80"/>
    <mergeCell ref="AO80:AP80"/>
    <mergeCell ref="V77:AL77"/>
    <mergeCell ref="AM77:AN77"/>
    <mergeCell ref="AO77:AP77"/>
    <mergeCell ref="V78:AL78"/>
    <mergeCell ref="AM78:AN78"/>
    <mergeCell ref="AO78:AP78"/>
    <mergeCell ref="V75:AL75"/>
    <mergeCell ref="AM75:AN75"/>
    <mergeCell ref="AO75:AP75"/>
    <mergeCell ref="V76:AL76"/>
    <mergeCell ref="AM76:AN76"/>
    <mergeCell ref="AO76:AP76"/>
    <mergeCell ref="V73:AL73"/>
    <mergeCell ref="AM73:AN73"/>
    <mergeCell ref="AO73:AP73"/>
    <mergeCell ref="V74:AL74"/>
    <mergeCell ref="AM74:AN74"/>
    <mergeCell ref="AO74:AP74"/>
    <mergeCell ref="V70:AL70"/>
    <mergeCell ref="AM70:AN70"/>
    <mergeCell ref="AO70:AP70"/>
    <mergeCell ref="V72:AL72"/>
    <mergeCell ref="AM72:AN72"/>
    <mergeCell ref="AO72:AP72"/>
    <mergeCell ref="V68:AL68"/>
    <mergeCell ref="AM68:AN68"/>
    <mergeCell ref="AO68:AP68"/>
    <mergeCell ref="V69:AL69"/>
    <mergeCell ref="AM69:AN69"/>
    <mergeCell ref="AO69:AP69"/>
    <mergeCell ref="V66:AL66"/>
    <mergeCell ref="AM66:AN66"/>
    <mergeCell ref="AO66:AP66"/>
    <mergeCell ref="V67:AL67"/>
    <mergeCell ref="AM67:AN67"/>
    <mergeCell ref="AO67:AP67"/>
    <mergeCell ref="V64:AL64"/>
    <mergeCell ref="AM64:AN64"/>
    <mergeCell ref="AO64:AP64"/>
    <mergeCell ref="V65:AL65"/>
    <mergeCell ref="AM65:AN65"/>
    <mergeCell ref="AO65:AP65"/>
    <mergeCell ref="V62:AL62"/>
    <mergeCell ref="AM62:AN62"/>
    <mergeCell ref="AO62:AP62"/>
    <mergeCell ref="V63:AL63"/>
    <mergeCell ref="AM63:AN63"/>
    <mergeCell ref="AO63:AP63"/>
    <mergeCell ref="V59:AL59"/>
    <mergeCell ref="AM59:AN59"/>
    <mergeCell ref="AO59:AP59"/>
    <mergeCell ref="V61:AL61"/>
    <mergeCell ref="AM61:AN61"/>
    <mergeCell ref="AO61:AP61"/>
    <mergeCell ref="V57:AL57"/>
    <mergeCell ref="AM57:AN57"/>
    <mergeCell ref="AO57:AP57"/>
    <mergeCell ref="V58:AL58"/>
    <mergeCell ref="AM58:AN58"/>
    <mergeCell ref="AO58:AP58"/>
    <mergeCell ref="V55:AL55"/>
    <mergeCell ref="AM55:AN55"/>
    <mergeCell ref="AO55:AP55"/>
    <mergeCell ref="V56:AL56"/>
    <mergeCell ref="AM56:AN56"/>
    <mergeCell ref="AO56:AP56"/>
    <mergeCell ref="V53:AL53"/>
    <mergeCell ref="AM53:AN53"/>
    <mergeCell ref="AO53:AP53"/>
    <mergeCell ref="V54:AL54"/>
    <mergeCell ref="AM54:AN54"/>
    <mergeCell ref="AO54:AP54"/>
    <mergeCell ref="V51:AL51"/>
    <mergeCell ref="AM51:AN51"/>
    <mergeCell ref="AO51:AP51"/>
    <mergeCell ref="V52:AL52"/>
    <mergeCell ref="AM52:AN52"/>
    <mergeCell ref="AO52:AP52"/>
    <mergeCell ref="V48:AL48"/>
    <mergeCell ref="AM48:AN48"/>
    <mergeCell ref="AO48:AP48"/>
    <mergeCell ref="V50:AL50"/>
    <mergeCell ref="AM50:AN50"/>
    <mergeCell ref="AO50:AP50"/>
    <mergeCell ref="V46:AL46"/>
    <mergeCell ref="AM46:AN46"/>
    <mergeCell ref="AO46:AP46"/>
    <mergeCell ref="V47:AL47"/>
    <mergeCell ref="AM47:AN47"/>
    <mergeCell ref="AO47:AP47"/>
    <mergeCell ref="V44:AL44"/>
    <mergeCell ref="AM44:AN44"/>
    <mergeCell ref="AO44:AP44"/>
    <mergeCell ref="V45:AL45"/>
    <mergeCell ref="AM45:AN45"/>
    <mergeCell ref="AO45:AP45"/>
    <mergeCell ref="V42:AL42"/>
    <mergeCell ref="AM42:AN42"/>
    <mergeCell ref="AO42:AP42"/>
    <mergeCell ref="V43:AL43"/>
    <mergeCell ref="AM43:AN43"/>
    <mergeCell ref="AO43:AP43"/>
    <mergeCell ref="V40:AL40"/>
    <mergeCell ref="AM40:AN40"/>
    <mergeCell ref="AO40:AP40"/>
    <mergeCell ref="V41:AL41"/>
    <mergeCell ref="AM41:AN41"/>
    <mergeCell ref="AO41:AP41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P37:Q37"/>
    <mergeCell ref="R37:S37"/>
    <mergeCell ref="T37:U37"/>
    <mergeCell ref="V37:AM37"/>
    <mergeCell ref="AL2:AM2"/>
    <mergeCell ref="BA37:BD37"/>
    <mergeCell ref="BE37:BH37"/>
    <mergeCell ref="E33:E35"/>
    <mergeCell ref="F37:G37"/>
    <mergeCell ref="H37:I37"/>
    <mergeCell ref="J37:K37"/>
    <mergeCell ref="L37:M37"/>
    <mergeCell ref="N37:O37"/>
    <mergeCell ref="E15:E17"/>
    <mergeCell ref="E18:E20"/>
    <mergeCell ref="E21:E23"/>
    <mergeCell ref="E24:E26"/>
    <mergeCell ref="E27:E29"/>
    <mergeCell ref="E30:E32"/>
    <mergeCell ref="E3:E5"/>
    <mergeCell ref="E6:E8"/>
    <mergeCell ref="E9:E11"/>
    <mergeCell ref="E12:E14"/>
    <mergeCell ref="V2:W2"/>
    <mergeCell ref="X2:Y2"/>
    <mergeCell ref="Z2:AA2"/>
    <mergeCell ref="AG2:AH2"/>
    <mergeCell ref="AI2:AJ2"/>
    <mergeCell ref="AN1:AO1"/>
    <mergeCell ref="AP1:AQ1"/>
    <mergeCell ref="F2:G2"/>
    <mergeCell ref="H2:I2"/>
    <mergeCell ref="J2:K2"/>
    <mergeCell ref="L2:M2"/>
    <mergeCell ref="N2:O2"/>
    <mergeCell ref="P2:Q2"/>
    <mergeCell ref="R2:S2"/>
    <mergeCell ref="T2:U2"/>
    <mergeCell ref="R1:S1"/>
    <mergeCell ref="T1:U1"/>
    <mergeCell ref="V1:W1"/>
    <mergeCell ref="X1:Y1"/>
    <mergeCell ref="Z1:AA1"/>
    <mergeCell ref="AL1:AM1"/>
    <mergeCell ref="F1:G1"/>
    <mergeCell ref="H1:I1"/>
    <mergeCell ref="J1:K1"/>
    <mergeCell ref="L1:M1"/>
    <mergeCell ref="N1:O1"/>
    <mergeCell ref="P1:Q1"/>
    <mergeCell ref="AN2:AO2"/>
    <mergeCell ref="AP2:AQ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L159"/>
  <sheetViews>
    <sheetView topLeftCell="D1" zoomScale="98" zoomScaleNormal="98" workbookViewId="0">
      <selection activeCell="F71" sqref="F71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5.710937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59</v>
      </c>
      <c r="F2" s="294" t="str">
        <f>E3</f>
        <v>VBC Altenglan</v>
      </c>
      <c r="G2" s="294"/>
      <c r="H2" s="294" t="str">
        <f>E6</f>
        <v xml:space="preserve">TV Rodenbach US </v>
      </c>
      <c r="I2" s="294"/>
      <c r="J2" s="294" t="str">
        <f>E9</f>
        <v>SV Miesau</v>
      </c>
      <c r="K2" s="294"/>
      <c r="L2" s="294" t="str">
        <f>E12</f>
        <v>VC Feuerball Kaiserslautern</v>
      </c>
      <c r="M2" s="294"/>
      <c r="N2" s="294" t="str">
        <f>E15</f>
        <v>TSG Trippstadt</v>
      </c>
      <c r="O2" s="294"/>
      <c r="P2" s="294" t="str">
        <f>E18</f>
        <v>TSV Hütschenhausen II</v>
      </c>
      <c r="Q2" s="294"/>
      <c r="R2" s="295">
        <f>E21</f>
        <v>0</v>
      </c>
      <c r="S2" s="295"/>
      <c r="T2" s="296"/>
      <c r="U2" s="296"/>
      <c r="V2" s="296">
        <f>E27</f>
        <v>0</v>
      </c>
      <c r="W2" s="296"/>
      <c r="X2" s="296">
        <f>E30</f>
        <v>0</v>
      </c>
      <c r="Y2" s="296"/>
      <c r="Z2" s="298">
        <f>E33</f>
        <v>0</v>
      </c>
      <c r="AA2" s="298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299" t="s">
        <v>6</v>
      </c>
      <c r="AH2" s="300"/>
      <c r="AI2" s="299" t="s">
        <v>7</v>
      </c>
      <c r="AJ2" s="300"/>
      <c r="AK2" s="10" t="s">
        <v>8</v>
      </c>
      <c r="AL2" s="297" t="s">
        <v>9</v>
      </c>
      <c r="AM2" s="297"/>
      <c r="AN2" s="301" t="s">
        <v>10</v>
      </c>
      <c r="AO2" s="301"/>
      <c r="AP2" s="302" t="s">
        <v>11</v>
      </c>
      <c r="AQ2" s="30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1" t="s">
        <v>73</v>
      </c>
      <c r="F3" s="22" t="s">
        <v>22</v>
      </c>
      <c r="G3" s="23" t="s">
        <v>22</v>
      </c>
      <c r="H3" s="24">
        <f>P39</f>
        <v>48</v>
      </c>
      <c r="I3" s="25">
        <f>Q39</f>
        <v>75</v>
      </c>
      <c r="J3" s="26">
        <f>P40</f>
        <v>92</v>
      </c>
      <c r="K3" s="27">
        <f>Q40</f>
        <v>102</v>
      </c>
      <c r="L3" s="24">
        <f>P41</f>
        <v>75</v>
      </c>
      <c r="M3" s="28">
        <f>Q41</f>
        <v>0</v>
      </c>
      <c r="N3" s="22">
        <f>P42</f>
        <v>75</v>
      </c>
      <c r="O3" s="23">
        <f>Q42</f>
        <v>54</v>
      </c>
      <c r="P3" s="24">
        <f>P43</f>
        <v>64</v>
      </c>
      <c r="Q3" s="28">
        <f>Q43</f>
        <v>77</v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354</v>
      </c>
      <c r="AM3" s="36">
        <f t="shared" si="0"/>
        <v>308</v>
      </c>
      <c r="AN3" s="36">
        <f>SUM(G6,G9,G12,G15,G18,G21,G24,G27,G30,G33)</f>
        <v>363</v>
      </c>
      <c r="AO3" s="37">
        <f>SUM(F6,F9,F12,F15,F18,F21,F24,F27,F30,F33)</f>
        <v>412</v>
      </c>
      <c r="AP3" s="38">
        <f>AL3+AN3</f>
        <v>717</v>
      </c>
      <c r="AQ3" s="39">
        <f>AM3+AO3</f>
        <v>720</v>
      </c>
      <c r="AR3" s="40">
        <f>IF(AQ3=0,"",AP3/AQ3)</f>
        <v>0.99583333333333335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0</v>
      </c>
      <c r="AZ3" s="43">
        <f>IF(L4&gt;M4,1,0)</f>
        <v>1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2</v>
      </c>
      <c r="BI3" s="16"/>
      <c r="BJ3" s="16">
        <f>IF(AQ3&lt;&gt;0,ROUND(AP3/AQ3,1)*10,AP3*10)</f>
        <v>10</v>
      </c>
      <c r="BK3" s="16">
        <f>IF(AQ3&lt;&gt;0,AP3/AQ3,0)</f>
        <v>0.99583333333333335</v>
      </c>
      <c r="BL3" s="17" t="s">
        <v>24</v>
      </c>
    </row>
    <row r="4" spans="1:64" ht="15.75" x14ac:dyDescent="0.25">
      <c r="A4" s="18"/>
      <c r="C4" s="20"/>
      <c r="D4" s="21"/>
      <c r="E4" s="292"/>
      <c r="F4" s="45" t="s">
        <v>22</v>
      </c>
      <c r="G4" s="46" t="s">
        <v>22</v>
      </c>
      <c r="H4" s="47">
        <f>R39</f>
        <v>0</v>
      </c>
      <c r="I4" s="48">
        <f>S39</f>
        <v>3</v>
      </c>
      <c r="J4" s="49">
        <f>R40</f>
        <v>2</v>
      </c>
      <c r="K4" s="50">
        <f>S40</f>
        <v>3</v>
      </c>
      <c r="L4" s="47">
        <f>R41</f>
        <v>3</v>
      </c>
      <c r="M4" s="51">
        <f>S41</f>
        <v>0</v>
      </c>
      <c r="N4" s="45">
        <f>R42</f>
        <v>3</v>
      </c>
      <c r="O4" s="46">
        <f>S42</f>
        <v>0</v>
      </c>
      <c r="P4" s="47">
        <f>R43</f>
        <v>0</v>
      </c>
      <c r="Q4" s="51">
        <f>S43</f>
        <v>3</v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10</v>
      </c>
      <c r="AC4" s="34">
        <f>BA49+BE49</f>
        <v>3</v>
      </c>
      <c r="AD4" s="34">
        <f>BB49+BF49</f>
        <v>0</v>
      </c>
      <c r="AE4" s="34">
        <f>BC49+BG49</f>
        <v>1</v>
      </c>
      <c r="AF4" s="34">
        <f>BD49+BH49</f>
        <v>6</v>
      </c>
      <c r="AG4" s="34">
        <f>AP4</f>
        <v>12</v>
      </c>
      <c r="AH4" s="34">
        <f>AQ4</f>
        <v>22</v>
      </c>
      <c r="AI4" s="56">
        <f>AP5</f>
        <v>10</v>
      </c>
      <c r="AJ4" s="56">
        <f>AQ5</f>
        <v>20</v>
      </c>
      <c r="AK4" s="34">
        <f>BD4</f>
        <v>4</v>
      </c>
      <c r="AL4" s="35">
        <f t="shared" si="0"/>
        <v>8</v>
      </c>
      <c r="AM4" s="35">
        <f t="shared" si="0"/>
        <v>9</v>
      </c>
      <c r="AN4" s="57">
        <f>SUM(G7,G10,G13,G16,G19,G22,G25,G28,G31,G34)</f>
        <v>4</v>
      </c>
      <c r="AO4" s="58">
        <f>SUM(F7,F10,F13,F16,F19,F22,F25,F28,F31,F34)</f>
        <v>13</v>
      </c>
      <c r="AP4" s="59">
        <f t="shared" ref="AP4:AQ35" si="1">AL4+AN4</f>
        <v>12</v>
      </c>
      <c r="AQ4" s="60">
        <f t="shared" si="1"/>
        <v>22</v>
      </c>
      <c r="AR4" s="40">
        <f>IF(AQ4=0,"",AP4/AQ4)</f>
        <v>0.54545454545454541</v>
      </c>
      <c r="AS4" s="61"/>
      <c r="AT4" s="42"/>
      <c r="AU4" s="43"/>
      <c r="AV4" s="43"/>
      <c r="AW4" s="62">
        <f>AP5*10000000-AQ5*100000+BJ4+BJ3</f>
        <v>98005010</v>
      </c>
      <c r="AX4" s="43"/>
      <c r="AY4" s="44">
        <f>IF(AW4&lt;AW7,7,6)</f>
        <v>7</v>
      </c>
      <c r="AZ4" s="43">
        <f>IF(AW4&lt;AW10,AY4,AY4-1)</f>
        <v>7</v>
      </c>
      <c r="BA4" s="44">
        <f>IF(AW4&lt;AW13,AZ4,AZ4-1)</f>
        <v>6</v>
      </c>
      <c r="BB4" s="43">
        <f>IF(AW4&lt;AW16,BA4,BA4-1)</f>
        <v>5</v>
      </c>
      <c r="BC4" s="44">
        <f>IF(AW4&lt;AW19,BB4,BB4-1)</f>
        <v>5</v>
      </c>
      <c r="BD4" s="43">
        <f>IF(AW4&lt;AW22,BC4,BC4-1)</f>
        <v>4</v>
      </c>
      <c r="BE4" s="44"/>
      <c r="BF4" s="43"/>
      <c r="BG4" s="44"/>
      <c r="BH4" s="43"/>
      <c r="BI4" s="16">
        <f>BH3+BH5</f>
        <v>3</v>
      </c>
      <c r="BJ4" s="16">
        <f>IF(AQ4&lt;&gt;0,ROUND(AP4/AQ4,1)*10000, AP4*10000)</f>
        <v>5000</v>
      </c>
      <c r="BK4" s="16">
        <f>IF(AQ4&lt;&gt;0,AP4/AQ4,0)</f>
        <v>0.54545454545454541</v>
      </c>
      <c r="BL4" s="17" t="s">
        <v>6</v>
      </c>
    </row>
    <row r="5" spans="1:64" ht="16.5" thickBot="1" x14ac:dyDescent="0.3">
      <c r="A5" s="18"/>
      <c r="C5" s="20"/>
      <c r="D5" s="21"/>
      <c r="E5" s="293"/>
      <c r="F5" s="63" t="s">
        <v>22</v>
      </c>
      <c r="G5" s="64" t="s">
        <v>22</v>
      </c>
      <c r="H5" s="65">
        <f>T39</f>
        <v>0</v>
      </c>
      <c r="I5" s="66">
        <f>U39</f>
        <v>3</v>
      </c>
      <c r="J5" s="67">
        <f>T40</f>
        <v>1</v>
      </c>
      <c r="K5" s="68">
        <f>U40</f>
        <v>2</v>
      </c>
      <c r="L5" s="65">
        <f>T41</f>
        <v>3</v>
      </c>
      <c r="M5" s="69">
        <f>U41</f>
        <v>0</v>
      </c>
      <c r="N5" s="63">
        <f>T42</f>
        <v>3</v>
      </c>
      <c r="O5" s="64">
        <f>U42</f>
        <v>0</v>
      </c>
      <c r="P5" s="65">
        <f>T43</f>
        <v>0</v>
      </c>
      <c r="Q5" s="69">
        <f>U43</f>
        <v>3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7</v>
      </c>
      <c r="AM5" s="76">
        <f t="shared" si="0"/>
        <v>8</v>
      </c>
      <c r="AN5" s="77">
        <f>SUM(G8,G11,G14,G17,G20,G23,G26,G29,G32,G35)</f>
        <v>3</v>
      </c>
      <c r="AO5" s="78">
        <f>SUM(F8,F11,F14,F17,F20,F23,F26,F29,F32,F35)</f>
        <v>12</v>
      </c>
      <c r="AP5" s="79">
        <f t="shared" si="1"/>
        <v>10</v>
      </c>
      <c r="AQ5" s="80">
        <f t="shared" si="1"/>
        <v>20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0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1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4" t="s">
        <v>86</v>
      </c>
      <c r="F6" s="22">
        <f>P50</f>
        <v>75</v>
      </c>
      <c r="G6" s="23">
        <f>Q50</f>
        <v>57</v>
      </c>
      <c r="H6" s="87" t="s">
        <v>22</v>
      </c>
      <c r="I6" s="88" t="s">
        <v>22</v>
      </c>
      <c r="J6" s="22">
        <f>P51</f>
        <v>96</v>
      </c>
      <c r="K6" s="23">
        <f>Q51</f>
        <v>108</v>
      </c>
      <c r="L6" s="87">
        <f>P52</f>
        <v>75</v>
      </c>
      <c r="M6" s="88">
        <f>Q52</f>
        <v>58</v>
      </c>
      <c r="N6" s="89" t="str">
        <f>P53</f>
        <v/>
      </c>
      <c r="O6" s="90" t="str">
        <f>Q53</f>
        <v/>
      </c>
      <c r="P6" s="87">
        <f>P54</f>
        <v>109</v>
      </c>
      <c r="Q6" s="88">
        <f>Q54</f>
        <v>102</v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355</v>
      </c>
      <c r="AM6" s="97">
        <f t="shared" si="2"/>
        <v>325</v>
      </c>
      <c r="AN6" s="96">
        <f>SUM(I3,I9,I12,I15,I18,I21,I24,I27,I30,I33)</f>
        <v>322</v>
      </c>
      <c r="AO6" s="98">
        <f>SUM(H3,H9,H12,H15,H18,H21,H24,H27,H30,H33)</f>
        <v>287</v>
      </c>
      <c r="AP6" s="99">
        <f t="shared" si="1"/>
        <v>677</v>
      </c>
      <c r="AQ6" s="39">
        <f t="shared" si="1"/>
        <v>612</v>
      </c>
      <c r="AR6" s="40">
        <f>IF(AQ6=0,"",AP6/AQ6)</f>
        <v>1.1062091503267975</v>
      </c>
      <c r="AS6" s="41"/>
      <c r="AT6" s="42" t="s">
        <v>23</v>
      </c>
      <c r="AU6" s="16"/>
      <c r="AV6" s="16"/>
      <c r="AW6" s="62"/>
      <c r="AX6" s="16">
        <f>IF(F7&gt;G7,1,0)</f>
        <v>1</v>
      </c>
      <c r="AY6" s="44">
        <f>IF(J7&gt;K7,1,0)</f>
        <v>0</v>
      </c>
      <c r="AZ6" s="16">
        <f>IF(L7&gt;M7,1,0)</f>
        <v>1</v>
      </c>
      <c r="BA6" s="44">
        <f>IF(N7&gt;O7,1,0)</f>
        <v>0</v>
      </c>
      <c r="BB6" s="16">
        <f>IF(P7&gt;Q7,1,0)</f>
        <v>1</v>
      </c>
      <c r="BC6" s="44">
        <f>IF(R7&gt;S7,1,0)</f>
        <v>0</v>
      </c>
      <c r="BD6" s="16"/>
      <c r="BE6" s="44"/>
      <c r="BF6" s="16"/>
      <c r="BG6" s="44"/>
      <c r="BH6" s="16">
        <f>SUM(AX6:BG6)</f>
        <v>3</v>
      </c>
      <c r="BI6" s="16"/>
      <c r="BJ6" s="16">
        <f>IF(AQ6&lt;&gt;0,ROUND(AP6/AQ6,1)*10,AP6*10)</f>
        <v>11</v>
      </c>
      <c r="BK6" s="16">
        <f t="shared" ref="BK6:BK34" si="3">IF(AQ6&lt;&gt;0,AP6/AQ6,0)</f>
        <v>1.1062091503267975</v>
      </c>
      <c r="BL6" s="17" t="s">
        <v>24</v>
      </c>
    </row>
    <row r="7" spans="1:64" ht="15.75" x14ac:dyDescent="0.25">
      <c r="A7" s="18"/>
      <c r="C7" s="20"/>
      <c r="D7" s="21"/>
      <c r="E7" s="292"/>
      <c r="F7" s="45">
        <f>R50</f>
        <v>3</v>
      </c>
      <c r="G7" s="46">
        <f>S50</f>
        <v>0</v>
      </c>
      <c r="H7" s="47" t="s">
        <v>22</v>
      </c>
      <c r="I7" s="51" t="s">
        <v>22</v>
      </c>
      <c r="J7" s="45">
        <f>R51</f>
        <v>2</v>
      </c>
      <c r="K7" s="46">
        <f>S51</f>
        <v>3</v>
      </c>
      <c r="L7" s="47">
        <f>R52</f>
        <v>3</v>
      </c>
      <c r="M7" s="51">
        <f>S52</f>
        <v>0</v>
      </c>
      <c r="N7" s="45" t="str">
        <f>R53</f>
        <v/>
      </c>
      <c r="O7" s="46" t="str">
        <f>S53</f>
        <v/>
      </c>
      <c r="P7" s="47">
        <f>R54</f>
        <v>3</v>
      </c>
      <c r="Q7" s="51">
        <f>S54</f>
        <v>2</v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8</v>
      </c>
      <c r="AC7" s="34">
        <f>BA60+BE60</f>
        <v>4</v>
      </c>
      <c r="AD7" s="34">
        <f>BB60+BF60</f>
        <v>1</v>
      </c>
      <c r="AE7" s="34">
        <f>BC60+BG60</f>
        <v>1</v>
      </c>
      <c r="AF7" s="34">
        <f>BD60+BH60</f>
        <v>2</v>
      </c>
      <c r="AG7" s="34">
        <f>AP7</f>
        <v>19</v>
      </c>
      <c r="AH7" s="34">
        <f>AQ7</f>
        <v>11</v>
      </c>
      <c r="AI7" s="56">
        <f>AP8</f>
        <v>15</v>
      </c>
      <c r="AJ7" s="56">
        <f>AQ8</f>
        <v>9</v>
      </c>
      <c r="AK7" s="34">
        <f>BD7</f>
        <v>2</v>
      </c>
      <c r="AL7" s="57">
        <f t="shared" si="2"/>
        <v>11</v>
      </c>
      <c r="AM7" s="57">
        <f t="shared" si="2"/>
        <v>5</v>
      </c>
      <c r="AN7" s="35">
        <f>SUM(I4,I10,I13,I16,I19,I22,I25,I28,I31,I34)</f>
        <v>8</v>
      </c>
      <c r="AO7" s="58">
        <f>SUM(H4,H10,H13,H16,H19,H22,H25,H28,H31,H34)</f>
        <v>6</v>
      </c>
      <c r="AP7" s="59">
        <f t="shared" si="1"/>
        <v>19</v>
      </c>
      <c r="AQ7" s="60">
        <f t="shared" si="1"/>
        <v>11</v>
      </c>
      <c r="AR7" s="40">
        <f>IF(AQ7=0,"",AP7/AQ7)</f>
        <v>1.7272727272727273</v>
      </c>
      <c r="AS7" s="61"/>
      <c r="AT7" s="42"/>
      <c r="AU7" s="16"/>
      <c r="AV7" s="16"/>
      <c r="AW7" s="62">
        <f>AP8*10000000-AQ8*100000+BJ7+BJ6</f>
        <v>149117011</v>
      </c>
      <c r="AX7" s="16"/>
      <c r="AY7" s="44">
        <f>IF(AW7&lt;AW10,7,6)</f>
        <v>7</v>
      </c>
      <c r="AZ7" s="16">
        <f>IF(AW7&lt;AW13,AY7,AY7-1)</f>
        <v>6</v>
      </c>
      <c r="BA7" s="44">
        <f>IF(AW7&lt;AW16,AZ7,AZ7-1)</f>
        <v>5</v>
      </c>
      <c r="BB7" s="16">
        <f>IF(AW7&lt;AW19,BA7,BA7-1)</f>
        <v>4</v>
      </c>
      <c r="BC7" s="44">
        <f>IF(AW7&lt;AW22,BB7,BB7-1)</f>
        <v>3</v>
      </c>
      <c r="BD7" s="16">
        <f>IF(AW7&lt;AW4,BC7,BC7-1)</f>
        <v>2</v>
      </c>
      <c r="BE7" s="44"/>
      <c r="BF7" s="16"/>
      <c r="BG7" s="44"/>
      <c r="BH7" s="16"/>
      <c r="BI7" s="16">
        <f>BH6+BH8</f>
        <v>5</v>
      </c>
      <c r="BJ7" s="16">
        <f>IF(AQ7&lt;&gt;0,ROUND(AP7/AQ7,1)*10000,AP7*10000)</f>
        <v>17000</v>
      </c>
      <c r="BK7" s="16">
        <f t="shared" si="3"/>
        <v>1.7272727272727273</v>
      </c>
      <c r="BL7" s="17" t="s">
        <v>6</v>
      </c>
    </row>
    <row r="8" spans="1:64" ht="16.5" thickBot="1" x14ac:dyDescent="0.3">
      <c r="A8" s="18"/>
      <c r="C8" s="20"/>
      <c r="D8" s="21"/>
      <c r="E8" s="303"/>
      <c r="F8" s="63">
        <f>T50</f>
        <v>3</v>
      </c>
      <c r="G8" s="64">
        <f>U50</f>
        <v>0</v>
      </c>
      <c r="H8" s="65" t="s">
        <v>22</v>
      </c>
      <c r="I8" s="69" t="s">
        <v>22</v>
      </c>
      <c r="J8" s="63">
        <f>T51</f>
        <v>1</v>
      </c>
      <c r="K8" s="64">
        <f>U51</f>
        <v>2</v>
      </c>
      <c r="L8" s="65">
        <f>T52</f>
        <v>3</v>
      </c>
      <c r="M8" s="69">
        <f>U52</f>
        <v>0</v>
      </c>
      <c r="N8" s="63">
        <f>T53</f>
        <v>0</v>
      </c>
      <c r="O8" s="64">
        <f>U53</f>
        <v>0</v>
      </c>
      <c r="P8" s="65">
        <f>T54</f>
        <v>2</v>
      </c>
      <c r="Q8" s="69">
        <f>U54</f>
        <v>1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9</v>
      </c>
      <c r="AM8" s="100">
        <f t="shared" si="2"/>
        <v>3</v>
      </c>
      <c r="AN8" s="35">
        <f>SUM(I5,I11,I14,I17,I20,I23,I26,I29,I32,I35)</f>
        <v>6</v>
      </c>
      <c r="AO8" s="78">
        <f>SUM(H5,H11,H14,H17,H20,H23,H26,H29,H32,H35)</f>
        <v>6</v>
      </c>
      <c r="AP8" s="79">
        <f t="shared" si="1"/>
        <v>15</v>
      </c>
      <c r="AQ8" s="80">
        <f t="shared" si="1"/>
        <v>9</v>
      </c>
      <c r="AR8" s="81"/>
      <c r="AS8" s="82"/>
      <c r="AT8" s="83" t="s">
        <v>25</v>
      </c>
      <c r="AU8" s="84"/>
      <c r="AV8" s="84"/>
      <c r="AW8" s="85"/>
      <c r="AX8" s="84">
        <f>IF(H4&lt;I4,1,0)</f>
        <v>1</v>
      </c>
      <c r="AY8" s="86">
        <f>IF(H10&lt;I10,1,0)</f>
        <v>0</v>
      </c>
      <c r="AZ8" s="84">
        <f>IF(H13&lt;I13,1,0)</f>
        <v>1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2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1" t="s">
        <v>49</v>
      </c>
      <c r="F9" s="22">
        <f>P61</f>
        <v>75</v>
      </c>
      <c r="G9" s="23">
        <f>Q61</f>
        <v>65</v>
      </c>
      <c r="H9" s="24">
        <f>P62</f>
        <v>98</v>
      </c>
      <c r="I9" s="28">
        <f>Q62</f>
        <v>86</v>
      </c>
      <c r="J9" s="22" t="s">
        <v>22</v>
      </c>
      <c r="K9" s="23" t="s">
        <v>22</v>
      </c>
      <c r="L9" s="24">
        <f>P63</f>
        <v>75</v>
      </c>
      <c r="M9" s="28">
        <f>Q63</f>
        <v>54</v>
      </c>
      <c r="N9" s="22">
        <f>P64</f>
        <v>75</v>
      </c>
      <c r="O9" s="23">
        <f>Q64</f>
        <v>0</v>
      </c>
      <c r="P9" s="24">
        <f>P65</f>
        <v>75</v>
      </c>
      <c r="Q9" s="28">
        <f>Q65</f>
        <v>0</v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398</v>
      </c>
      <c r="AM9" s="97">
        <f t="shared" si="4"/>
        <v>205</v>
      </c>
      <c r="AN9" s="36">
        <f>SUM(K3,K6,K12,K15,K18,K21,K24,K27,K30,K33)</f>
        <v>482</v>
      </c>
      <c r="AO9" s="37">
        <f>SUM(J3,J6,J12,J15,J18,J21,J24,J27,J30,J33)</f>
        <v>390</v>
      </c>
      <c r="AP9" s="99">
        <f t="shared" si="1"/>
        <v>880</v>
      </c>
      <c r="AQ9" s="39">
        <f t="shared" si="1"/>
        <v>595</v>
      </c>
      <c r="AR9" s="40">
        <f>IF(AQ9=0,"",AP9/AQ9)</f>
        <v>1.4789915966386555</v>
      </c>
      <c r="AS9" s="41"/>
      <c r="AT9" s="42" t="s">
        <v>23</v>
      </c>
      <c r="AU9" s="43"/>
      <c r="AV9" s="43"/>
      <c r="AW9" s="62"/>
      <c r="AX9" s="43">
        <f>IF(F10&gt;G10,1,0)</f>
        <v>1</v>
      </c>
      <c r="AY9" s="44">
        <f>IF(H10&gt;I10,1,0)</f>
        <v>1</v>
      </c>
      <c r="AZ9" s="43">
        <f>IF(L10&gt;M10,1,0)</f>
        <v>1</v>
      </c>
      <c r="BA9" s="44">
        <f>IF(N10&gt;O10,1,0)</f>
        <v>1</v>
      </c>
      <c r="BB9" s="43">
        <f>IF(P10&gt;Q10,1,0)</f>
        <v>1</v>
      </c>
      <c r="BC9" s="44">
        <f>IF(R10&gt;S10,1,0)</f>
        <v>0</v>
      </c>
      <c r="BD9" s="43"/>
      <c r="BE9" s="44"/>
      <c r="BF9" s="43"/>
      <c r="BG9" s="44"/>
      <c r="BH9" s="43">
        <f>SUM(AX9:BG9)</f>
        <v>5</v>
      </c>
      <c r="BI9" s="16"/>
      <c r="BJ9" s="16">
        <f>IF(AQ9&lt;&gt;0,ROUND(AP9/AQ9,1)*10,AP9*10)</f>
        <v>15</v>
      </c>
      <c r="BK9" s="16">
        <f t="shared" si="3"/>
        <v>1.4789915966386555</v>
      </c>
      <c r="BL9" s="17" t="s">
        <v>24</v>
      </c>
    </row>
    <row r="10" spans="1:64" ht="15.75" x14ac:dyDescent="0.25">
      <c r="A10" s="18"/>
      <c r="C10" s="20"/>
      <c r="D10" s="21"/>
      <c r="E10" s="292"/>
      <c r="F10" s="45">
        <f>R61</f>
        <v>3</v>
      </c>
      <c r="G10" s="46">
        <f>S61</f>
        <v>0</v>
      </c>
      <c r="H10" s="47">
        <f>R62</f>
        <v>3</v>
      </c>
      <c r="I10" s="51">
        <f>S62</f>
        <v>1</v>
      </c>
      <c r="J10" s="45" t="s">
        <v>22</v>
      </c>
      <c r="K10" s="46" t="s">
        <v>22</v>
      </c>
      <c r="L10" s="47">
        <f>R63</f>
        <v>3</v>
      </c>
      <c r="M10" s="51">
        <f>S63</f>
        <v>0</v>
      </c>
      <c r="N10" s="45">
        <f>R64</f>
        <v>3</v>
      </c>
      <c r="O10" s="46">
        <f>S64</f>
        <v>0</v>
      </c>
      <c r="P10" s="47">
        <f>R65</f>
        <v>3</v>
      </c>
      <c r="Q10" s="51">
        <f>S65</f>
        <v>0</v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10</v>
      </c>
      <c r="AC10" s="34">
        <f>BA71+BE71</f>
        <v>8</v>
      </c>
      <c r="AD10" s="34">
        <f>BB71+BF71</f>
        <v>2</v>
      </c>
      <c r="AE10" s="34">
        <f>BC71+BG71</f>
        <v>0</v>
      </c>
      <c r="AF10" s="34">
        <f>BD71+BH71</f>
        <v>0</v>
      </c>
      <c r="AG10" s="34">
        <f>AP10</f>
        <v>30</v>
      </c>
      <c r="AH10" s="34">
        <f>AQ10</f>
        <v>7</v>
      </c>
      <c r="AI10" s="56">
        <f>AP11</f>
        <v>28</v>
      </c>
      <c r="AJ10" s="56">
        <f>AQ11</f>
        <v>2</v>
      </c>
      <c r="AK10" s="34">
        <f>BD10</f>
        <v>1</v>
      </c>
      <c r="AL10" s="57">
        <f t="shared" si="4"/>
        <v>15</v>
      </c>
      <c r="AM10" s="57">
        <f t="shared" si="4"/>
        <v>1</v>
      </c>
      <c r="AN10" s="57">
        <f>SUM(K4,K7,K13,K16,K19,K22,K25,K28,K31,K34)</f>
        <v>15</v>
      </c>
      <c r="AO10" s="58">
        <f>SUM(J4,J7,J13,J16,J19,J22,J25,J28,J31,J34)</f>
        <v>6</v>
      </c>
      <c r="AP10" s="59">
        <f t="shared" si="1"/>
        <v>30</v>
      </c>
      <c r="AQ10" s="60">
        <f t="shared" si="1"/>
        <v>7</v>
      </c>
      <c r="AR10" s="40">
        <f>IF(AQ10=0,"",AP10/AQ10)</f>
        <v>4.2857142857142856</v>
      </c>
      <c r="AS10" s="61"/>
      <c r="AT10" s="42"/>
      <c r="AU10" s="43"/>
      <c r="AV10" s="43"/>
      <c r="AW10" s="62">
        <f>AP11*10000000-AQ11*100000+BJ10+BJ9</f>
        <v>279843015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4</v>
      </c>
      <c r="BB10" s="43">
        <f>IF(AW10&lt;AW22,BA10,BA10-1)</f>
        <v>3</v>
      </c>
      <c r="BC10" s="44">
        <f>IF(AW10&lt;AW4,BB10,BB10-1)</f>
        <v>2</v>
      </c>
      <c r="BD10" s="43">
        <f>IF(AW10&lt;AW7,BC10,BC10-1)</f>
        <v>1</v>
      </c>
      <c r="BE10" s="44"/>
      <c r="BF10" s="43"/>
      <c r="BG10" s="44"/>
      <c r="BH10" s="43"/>
      <c r="BI10" s="16">
        <f>BH9+BH11</f>
        <v>10</v>
      </c>
      <c r="BJ10" s="16">
        <f>IF(AQ10&lt;&gt;0,ROUND(AP10/AQ10,1)*10000,AP10*10000)</f>
        <v>43000</v>
      </c>
      <c r="BK10" s="16">
        <f t="shared" si="3"/>
        <v>4.2857142857142856</v>
      </c>
      <c r="BL10" s="17" t="s">
        <v>6</v>
      </c>
    </row>
    <row r="11" spans="1:64" ht="16.5" thickBot="1" x14ac:dyDescent="0.3">
      <c r="A11" s="18"/>
      <c r="C11" s="20"/>
      <c r="D11" s="21"/>
      <c r="E11" s="293"/>
      <c r="F11" s="101">
        <f>T61</f>
        <v>3</v>
      </c>
      <c r="G11" s="102">
        <f>U61</f>
        <v>0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103">
        <f>T63</f>
        <v>3</v>
      </c>
      <c r="M11" s="104">
        <f>U63</f>
        <v>0</v>
      </c>
      <c r="N11" s="101">
        <f>T64</f>
        <v>3</v>
      </c>
      <c r="O11" s="102">
        <f>U64</f>
        <v>0</v>
      </c>
      <c r="P11" s="103">
        <f>T65</f>
        <v>3</v>
      </c>
      <c r="Q11" s="104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15</v>
      </c>
      <c r="AM11" s="109">
        <f t="shared" si="4"/>
        <v>0</v>
      </c>
      <c r="AN11" s="110">
        <f>SUM(K5,K8,K14,K17,K20,K23,K26,K29,K32,K35)</f>
        <v>13</v>
      </c>
      <c r="AO11" s="111">
        <f>SUM(J5,J8,J14,J17,J20,J23,J26,J29,J32,J35)</f>
        <v>2</v>
      </c>
      <c r="AP11" s="112">
        <f t="shared" si="1"/>
        <v>28</v>
      </c>
      <c r="AQ11" s="113">
        <f t="shared" si="1"/>
        <v>2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1</v>
      </c>
      <c r="AY11" s="86">
        <f>IF(J7&lt;K7,1,0)</f>
        <v>1</v>
      </c>
      <c r="AZ11" s="84">
        <f>IF(J13&lt;K13,1,0)</f>
        <v>1</v>
      </c>
      <c r="BA11" s="86">
        <f>IF(J16&lt;K16,1,0)</f>
        <v>1</v>
      </c>
      <c r="BB11" s="84">
        <f>IF(J19&lt;K19,1,0)</f>
        <v>1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5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1" t="s">
        <v>67</v>
      </c>
      <c r="F12" s="22">
        <f>P72</f>
        <v>75</v>
      </c>
      <c r="G12" s="23">
        <f>Q72</f>
        <v>66</v>
      </c>
      <c r="H12" s="24">
        <f>P73</f>
        <v>42</v>
      </c>
      <c r="I12" s="28">
        <f>Q73</f>
        <v>75</v>
      </c>
      <c r="J12" s="22">
        <f>P74</f>
        <v>73</v>
      </c>
      <c r="K12" s="23">
        <f>Q74</f>
        <v>98</v>
      </c>
      <c r="L12" s="24" t="s">
        <v>22</v>
      </c>
      <c r="M12" s="28" t="s">
        <v>22</v>
      </c>
      <c r="N12" s="22">
        <f>P75</f>
        <v>92</v>
      </c>
      <c r="O12" s="23">
        <f>Q75</f>
        <v>104</v>
      </c>
      <c r="P12" s="24" t="str">
        <f>P76</f>
        <v/>
      </c>
      <c r="Q12" s="2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282</v>
      </c>
      <c r="AM12" s="97">
        <f t="shared" si="5"/>
        <v>343</v>
      </c>
      <c r="AN12" s="36">
        <f>SUM(M3,M6,M9,M15,M18,M21,M24,M27,M30,M33)</f>
        <v>210</v>
      </c>
      <c r="AO12" s="37">
        <f>SUM(L3,L6,L9,L15,L18,L21,L24,L27,L30,L33)</f>
        <v>375</v>
      </c>
      <c r="AP12" s="99">
        <f t="shared" si="1"/>
        <v>492</v>
      </c>
      <c r="AQ12" s="39">
        <f t="shared" si="1"/>
        <v>718</v>
      </c>
      <c r="AR12" s="40">
        <f>IF(AQ12=0,"",AP12/AQ12)</f>
        <v>0.68523676880222839</v>
      </c>
      <c r="AS12" s="41"/>
      <c r="AT12" s="42" t="s">
        <v>23</v>
      </c>
      <c r="AU12" s="16"/>
      <c r="AV12" s="16"/>
      <c r="AW12" s="62"/>
      <c r="AX12" s="16">
        <f>IF(F13&gt;G13,1,0)</f>
        <v>1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7</v>
      </c>
      <c r="BK12" s="16">
        <f t="shared" si="3"/>
        <v>0.68523676880222839</v>
      </c>
      <c r="BL12" s="17" t="s">
        <v>24</v>
      </c>
    </row>
    <row r="13" spans="1:64" ht="15.75" x14ac:dyDescent="0.25">
      <c r="A13" s="18"/>
      <c r="C13" s="20"/>
      <c r="D13" s="21"/>
      <c r="E13" s="292"/>
      <c r="F13" s="45">
        <f>R72</f>
        <v>3</v>
      </c>
      <c r="G13" s="46">
        <f>S72</f>
        <v>0</v>
      </c>
      <c r="H13" s="47">
        <f>R73</f>
        <v>0</v>
      </c>
      <c r="I13" s="51">
        <f>S73</f>
        <v>3</v>
      </c>
      <c r="J13" s="45">
        <f>R74</f>
        <v>1</v>
      </c>
      <c r="K13" s="46">
        <f>S74</f>
        <v>3</v>
      </c>
      <c r="L13" s="47" t="s">
        <v>22</v>
      </c>
      <c r="M13" s="51" t="s">
        <v>22</v>
      </c>
      <c r="N13" s="45">
        <f>R75</f>
        <v>1</v>
      </c>
      <c r="O13" s="46">
        <f>S75</f>
        <v>3</v>
      </c>
      <c r="P13" s="47" t="str">
        <f>R76</f>
        <v/>
      </c>
      <c r="Q13" s="51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9</v>
      </c>
      <c r="AC13" s="34">
        <f>BA82+BE82</f>
        <v>1</v>
      </c>
      <c r="AD13" s="34">
        <f>BB82+BF82</f>
        <v>0</v>
      </c>
      <c r="AE13" s="34">
        <f>BC82+BG82</f>
        <v>0</v>
      </c>
      <c r="AF13" s="34">
        <f>BD82+BH82</f>
        <v>8</v>
      </c>
      <c r="AG13" s="34">
        <f>AP13</f>
        <v>5</v>
      </c>
      <c r="AH13" s="34">
        <f>AQ13</f>
        <v>24</v>
      </c>
      <c r="AI13" s="56">
        <f>AP14</f>
        <v>3</v>
      </c>
      <c r="AJ13" s="56">
        <f>AQ14</f>
        <v>24</v>
      </c>
      <c r="AK13" s="34">
        <f>BD13</f>
        <v>6</v>
      </c>
      <c r="AL13" s="57">
        <f t="shared" si="5"/>
        <v>5</v>
      </c>
      <c r="AM13" s="57">
        <f t="shared" si="5"/>
        <v>9</v>
      </c>
      <c r="AN13" s="57">
        <f>SUM(M4,M7,M10,M16,M19,M22,M25,M28,M31,M34)</f>
        <v>0</v>
      </c>
      <c r="AO13" s="58">
        <f>SUM(L4,L7,L10,L16,L19,L22,L25,L28,L31,L34)</f>
        <v>15</v>
      </c>
      <c r="AP13" s="59">
        <f t="shared" si="1"/>
        <v>5</v>
      </c>
      <c r="AQ13" s="60">
        <f t="shared" si="1"/>
        <v>24</v>
      </c>
      <c r="AR13" s="40">
        <f>IF(AQ13=0,"",AP13/AQ13)</f>
        <v>0.20833333333333334</v>
      </c>
      <c r="AS13" s="61"/>
      <c r="AT13" s="42"/>
      <c r="AU13" s="16"/>
      <c r="AV13" s="16"/>
      <c r="AW13" s="62">
        <f>AP14*10000000-AQ14*100000+BJ13+BJ12</f>
        <v>27602007</v>
      </c>
      <c r="AX13" s="16"/>
      <c r="AY13" s="44">
        <f>IF(AW13&lt;AW16,7,6)</f>
        <v>7</v>
      </c>
      <c r="AZ13" s="16">
        <f>IF(AW13&lt;AW19,AY13,AY13-1)</f>
        <v>7</v>
      </c>
      <c r="BA13" s="44">
        <f>IF(AW13&lt;AW22,AZ13,AZ13-1)</f>
        <v>6</v>
      </c>
      <c r="BB13" s="16">
        <f>IF(AW13&lt;AW4,BA13,BA13-1)</f>
        <v>6</v>
      </c>
      <c r="BC13" s="44">
        <f>IF(AW13&lt;AW7,BB13,BB13-1)</f>
        <v>6</v>
      </c>
      <c r="BD13" s="16">
        <f>IF(AW13&lt;AW10,BC13,BC13-1)</f>
        <v>6</v>
      </c>
      <c r="BE13" s="44"/>
      <c r="BF13" s="16"/>
      <c r="BG13" s="44"/>
      <c r="BH13" s="16"/>
      <c r="BI13" s="16">
        <f>BH12+BH14</f>
        <v>7</v>
      </c>
      <c r="BJ13" s="16">
        <f>IF(AQ13&lt;&gt;0,ROUND(AP13/AQ13,1)*10000,AP13*10000)</f>
        <v>2000</v>
      </c>
      <c r="BK13" s="16">
        <f t="shared" si="3"/>
        <v>0.20833333333333334</v>
      </c>
      <c r="BL13" s="17" t="s">
        <v>6</v>
      </c>
    </row>
    <row r="14" spans="1:64" ht="16.5" thickBot="1" x14ac:dyDescent="0.3">
      <c r="A14" s="18"/>
      <c r="C14" s="20"/>
      <c r="D14" s="21"/>
      <c r="E14" s="293"/>
      <c r="F14" s="101">
        <f>T72</f>
        <v>3</v>
      </c>
      <c r="G14" s="102">
        <f>U72</f>
        <v>0</v>
      </c>
      <c r="H14" s="103">
        <f>T73</f>
        <v>0</v>
      </c>
      <c r="I14" s="104">
        <f>U73</f>
        <v>3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0</v>
      </c>
      <c r="O14" s="102">
        <f>U75</f>
        <v>3</v>
      </c>
      <c r="P14" s="103">
        <f>T76</f>
        <v>0</v>
      </c>
      <c r="Q14" s="104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9</v>
      </c>
      <c r="AN14" s="110">
        <f>SUM(M5,M8,M11,M17,M20,M23,M26,M29,M32,M35)</f>
        <v>0</v>
      </c>
      <c r="AO14" s="111">
        <f>SUM(L5,L8,L11,L17,L20,L23,L26,L29,L32,L35)</f>
        <v>15</v>
      </c>
      <c r="AP14" s="112">
        <f t="shared" si="1"/>
        <v>3</v>
      </c>
      <c r="AQ14" s="113">
        <f t="shared" si="1"/>
        <v>24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1" t="s">
        <v>54</v>
      </c>
      <c r="F15" s="22">
        <f>P83</f>
        <v>89</v>
      </c>
      <c r="G15" s="23">
        <f>Q83</f>
        <v>96</v>
      </c>
      <c r="H15" s="24">
        <f>P84</f>
        <v>99</v>
      </c>
      <c r="I15" s="28">
        <f>Q84</f>
        <v>86</v>
      </c>
      <c r="J15" s="22">
        <f>P85</f>
        <v>45</v>
      </c>
      <c r="K15" s="23">
        <f>Q85</f>
        <v>75</v>
      </c>
      <c r="L15" s="24">
        <f>P86</f>
        <v>75</v>
      </c>
      <c r="M15" s="28">
        <f>Q86</f>
        <v>62</v>
      </c>
      <c r="N15" s="22" t="s">
        <v>22</v>
      </c>
      <c r="O15" s="23" t="s">
        <v>22</v>
      </c>
      <c r="P15" s="24" t="str">
        <f>P87</f>
        <v/>
      </c>
      <c r="Q15" s="2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308</v>
      </c>
      <c r="AM15" s="115">
        <f t="shared" si="7"/>
        <v>319</v>
      </c>
      <c r="AN15" s="36">
        <f>SUM(O3,O6,O9,O12,O18,O21,O24,O27,O30,O33)</f>
        <v>230</v>
      </c>
      <c r="AO15" s="37">
        <f>SUM(N3,N6,N9,N12,N18,N21,N24,N27,N30,N33)</f>
        <v>338</v>
      </c>
      <c r="AP15" s="99">
        <f t="shared" si="1"/>
        <v>538</v>
      </c>
      <c r="AQ15" s="39">
        <f t="shared" si="1"/>
        <v>657</v>
      </c>
      <c r="AR15" s="40">
        <f>IF(AQ15=0,"",AP15/AQ15)</f>
        <v>0.81887366818873664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1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7</v>
      </c>
      <c r="BI15" s="16"/>
      <c r="BJ15" s="16">
        <f>IF(AQ15&lt;&gt;0,ROUND(AP15/AQ15,1)*10,AP15*10)</f>
        <v>8</v>
      </c>
      <c r="BK15" s="16">
        <f t="shared" si="3"/>
        <v>0.81887366818873664</v>
      </c>
      <c r="BL15" s="17" t="s">
        <v>24</v>
      </c>
    </row>
    <row r="16" spans="1:64" ht="15.75" x14ac:dyDescent="0.25">
      <c r="A16" s="18"/>
      <c r="C16" s="20"/>
      <c r="D16" s="21"/>
      <c r="E16" s="292"/>
      <c r="F16" s="45">
        <f>R83</f>
        <v>1</v>
      </c>
      <c r="G16" s="46">
        <f>S83</f>
        <v>3</v>
      </c>
      <c r="H16" s="47">
        <f>R84</f>
        <v>3</v>
      </c>
      <c r="I16" s="51">
        <f>S84</f>
        <v>1</v>
      </c>
      <c r="J16" s="45">
        <f>R85</f>
        <v>0</v>
      </c>
      <c r="K16" s="46">
        <f>S85</f>
        <v>3</v>
      </c>
      <c r="L16" s="47">
        <f>R86</f>
        <v>3</v>
      </c>
      <c r="M16" s="51">
        <f>S86</f>
        <v>0</v>
      </c>
      <c r="N16" s="45" t="s">
        <v>22</v>
      </c>
      <c r="O16" s="46" t="s">
        <v>22</v>
      </c>
      <c r="P16" s="47" t="str">
        <f>R87</f>
        <v/>
      </c>
      <c r="Q16" s="51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8</v>
      </c>
      <c r="AC16" s="34">
        <f>BA93+BE93</f>
        <v>3</v>
      </c>
      <c r="AD16" s="34">
        <f>BB93+BF93</f>
        <v>0</v>
      </c>
      <c r="AE16" s="34">
        <f>BC93+BG93</f>
        <v>0</v>
      </c>
      <c r="AF16" s="34">
        <f>BD93+BH93</f>
        <v>5</v>
      </c>
      <c r="AG16" s="34">
        <f>AP16</f>
        <v>11</v>
      </c>
      <c r="AH16" s="34">
        <f>AQ16</f>
        <v>17</v>
      </c>
      <c r="AI16" s="56">
        <f>AP17</f>
        <v>9</v>
      </c>
      <c r="AJ16" s="56">
        <f>AQ17</f>
        <v>15</v>
      </c>
      <c r="AK16" s="34">
        <f>BD16</f>
        <v>5</v>
      </c>
      <c r="AL16" s="57">
        <f t="shared" si="7"/>
        <v>7</v>
      </c>
      <c r="AM16" s="57">
        <f t="shared" si="7"/>
        <v>7</v>
      </c>
      <c r="AN16" s="57">
        <f>SUM(O4,O7,O10,O13,O19,O22,O25,O28,O31,O34)</f>
        <v>4</v>
      </c>
      <c r="AO16" s="58">
        <f>SUM(N4,N7,N10,N13,N19,N22,N25,N28,N31,N34)</f>
        <v>10</v>
      </c>
      <c r="AP16" s="59">
        <f t="shared" si="1"/>
        <v>11</v>
      </c>
      <c r="AQ16" s="60">
        <f t="shared" si="1"/>
        <v>17</v>
      </c>
      <c r="AR16" s="40">
        <f>IF(AQ16=0,"",AP16/AQ16)</f>
        <v>0.6470588235294118</v>
      </c>
      <c r="AS16" s="61"/>
      <c r="AT16" s="42"/>
      <c r="AU16" s="43"/>
      <c r="AV16" s="43"/>
      <c r="AW16" s="62">
        <f>AP17*10000000-AQ17*100000+BJ16+BJ15</f>
        <v>88506008</v>
      </c>
      <c r="AX16" s="43"/>
      <c r="AY16" s="44">
        <f t="shared" si="6"/>
        <v>7</v>
      </c>
      <c r="AZ16" s="43">
        <f>IF(AW16&lt;AW22,AY16,AY16-1)</f>
        <v>6</v>
      </c>
      <c r="BA16" s="44">
        <f>IF(AW16&lt;AW4,AZ16,AZ16-1)</f>
        <v>6</v>
      </c>
      <c r="BB16" s="43">
        <f>IF(AW16&lt;AW7,BA16,BA16-1)</f>
        <v>6</v>
      </c>
      <c r="BC16" s="44">
        <f>IF(AW16&lt;AW10,BB16,BB16-1)</f>
        <v>6</v>
      </c>
      <c r="BD16" s="43">
        <f>IF(AW16&lt;AW13,BC16,BC16-1)</f>
        <v>5</v>
      </c>
      <c r="BE16" s="44"/>
      <c r="BF16" s="43"/>
      <c r="BG16" s="44"/>
      <c r="BH16" s="43"/>
      <c r="BI16" s="16">
        <f>BH15+BH17</f>
        <v>13</v>
      </c>
      <c r="BJ16" s="16">
        <f>IF(AQ16&lt;&gt;0,ROUND(AP16/AQ16,1)*10000,AP16*10000)</f>
        <v>6000</v>
      </c>
      <c r="BK16" s="16">
        <f t="shared" si="3"/>
        <v>0.6470588235294118</v>
      </c>
      <c r="BL16" s="17" t="s">
        <v>6</v>
      </c>
    </row>
    <row r="17" spans="1:64" ht="16.5" customHeight="1" thickBot="1" x14ac:dyDescent="0.3">
      <c r="A17" s="18"/>
      <c r="C17" s="20"/>
      <c r="D17" s="21"/>
      <c r="E17" s="293"/>
      <c r="F17" s="101">
        <f>T83</f>
        <v>0</v>
      </c>
      <c r="G17" s="102">
        <f>U83</f>
        <v>3</v>
      </c>
      <c r="H17" s="103">
        <f>T84</f>
        <v>3</v>
      </c>
      <c r="I17" s="104">
        <f>U84</f>
        <v>0</v>
      </c>
      <c r="J17" s="101">
        <f>T85</f>
        <v>0</v>
      </c>
      <c r="K17" s="102">
        <f>U85</f>
        <v>3</v>
      </c>
      <c r="L17" s="103">
        <f>T86</f>
        <v>3</v>
      </c>
      <c r="M17" s="104">
        <f>U86</f>
        <v>0</v>
      </c>
      <c r="N17" s="101" t="s">
        <v>22</v>
      </c>
      <c r="O17" s="102" t="s">
        <v>22</v>
      </c>
      <c r="P17" s="103">
        <f>T87</f>
        <v>0</v>
      </c>
      <c r="Q17" s="104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6</v>
      </c>
      <c r="AM17" s="110">
        <f t="shared" si="7"/>
        <v>6</v>
      </c>
      <c r="AN17" s="110">
        <f>SUM(O5,O8,O11,O14,O20,O23,O26,O29,O32,O35)</f>
        <v>3</v>
      </c>
      <c r="AO17" s="111">
        <f>SUM(N5,N8,N11,N14,N20,N23,N26,N29,N32,N35)</f>
        <v>9</v>
      </c>
      <c r="AP17" s="112">
        <f t="shared" si="1"/>
        <v>9</v>
      </c>
      <c r="AQ17" s="113">
        <f t="shared" si="1"/>
        <v>15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4" t="s">
        <v>87</v>
      </c>
      <c r="F18" s="22">
        <f>P94</f>
        <v>98</v>
      </c>
      <c r="G18" s="23">
        <f>Q94</f>
        <v>79</v>
      </c>
      <c r="H18" s="24" t="str">
        <f>P95</f>
        <v/>
      </c>
      <c r="I18" s="28" t="str">
        <f>Q95</f>
        <v/>
      </c>
      <c r="J18" s="22">
        <f>P96</f>
        <v>84</v>
      </c>
      <c r="K18" s="23">
        <f>Q96</f>
        <v>99</v>
      </c>
      <c r="L18" s="24">
        <f>P97</f>
        <v>75</v>
      </c>
      <c r="M18" s="28">
        <f>Q97</f>
        <v>36</v>
      </c>
      <c r="N18" s="22">
        <f>P98</f>
        <v>96</v>
      </c>
      <c r="O18" s="23">
        <f>Q98</f>
        <v>72</v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353</v>
      </c>
      <c r="AM18" s="115">
        <f t="shared" si="8"/>
        <v>286</v>
      </c>
      <c r="AN18" s="36">
        <f>SUM(Q3,Q6,Q9,Q12,Q15,Q21,Q24,Q27,Q30,Q33)</f>
        <v>179</v>
      </c>
      <c r="AO18" s="37">
        <f>SUM(P3,P6,P9,P12,P15,P21,P24,P27,P30,P33)</f>
        <v>248</v>
      </c>
      <c r="AP18" s="99">
        <f t="shared" si="1"/>
        <v>532</v>
      </c>
      <c r="AQ18" s="39">
        <f t="shared" si="1"/>
        <v>534</v>
      </c>
      <c r="AR18" s="40">
        <f>IF(AQ18=0,"",AP18/AQ18)</f>
        <v>0.99625468164794007</v>
      </c>
      <c r="AS18" s="41"/>
      <c r="AT18" s="42" t="s">
        <v>23</v>
      </c>
      <c r="AU18" s="16"/>
      <c r="AV18" s="16"/>
      <c r="AW18" s="62"/>
      <c r="AX18" s="16">
        <f>IF(F19&gt;G19,1,0)</f>
        <v>1</v>
      </c>
      <c r="AY18" s="44">
        <f t="shared" si="6"/>
        <v>6</v>
      </c>
      <c r="AZ18" s="16">
        <f>IF(J19&gt;K19,1,0)</f>
        <v>0</v>
      </c>
      <c r="BA18" s="44">
        <f>IF(L19&gt;M19,1,0)</f>
        <v>1</v>
      </c>
      <c r="BB18" s="16">
        <f>IF(N19&gt;O19,1,0)</f>
        <v>1</v>
      </c>
      <c r="BC18" s="44">
        <f>IF(R19&gt;S19,1,0)</f>
        <v>0</v>
      </c>
      <c r="BD18" s="16"/>
      <c r="BE18" s="44"/>
      <c r="BF18" s="16"/>
      <c r="BG18" s="44"/>
      <c r="BH18" s="16">
        <f>SUM(AX18:BG18)</f>
        <v>9</v>
      </c>
      <c r="BI18" s="16"/>
      <c r="BJ18" s="16">
        <f>IF(AQ18&lt;&gt;0,ROUND(AP18/AQ18,1)*10,AP18*10)</f>
        <v>10</v>
      </c>
      <c r="BK18" s="16">
        <f t="shared" si="3"/>
        <v>0.99625468164794007</v>
      </c>
      <c r="BL18" s="17" t="s">
        <v>24</v>
      </c>
    </row>
    <row r="19" spans="1:64" ht="15.75" customHeight="1" x14ac:dyDescent="0.25">
      <c r="A19" s="18"/>
      <c r="C19" s="20"/>
      <c r="D19" s="21"/>
      <c r="E19" s="292"/>
      <c r="F19" s="45">
        <f>R94</f>
        <v>3</v>
      </c>
      <c r="G19" s="46">
        <f>S94</f>
        <v>1</v>
      </c>
      <c r="H19" s="47" t="str">
        <f>R95</f>
        <v/>
      </c>
      <c r="I19" s="51" t="str">
        <f>S95</f>
        <v/>
      </c>
      <c r="J19" s="45">
        <f>R96</f>
        <v>1</v>
      </c>
      <c r="K19" s="46">
        <f>S96</f>
        <v>3</v>
      </c>
      <c r="L19" s="47">
        <f>R97</f>
        <v>3</v>
      </c>
      <c r="M19" s="51">
        <f>S97</f>
        <v>0</v>
      </c>
      <c r="N19" s="45">
        <f>R98</f>
        <v>3</v>
      </c>
      <c r="O19" s="46">
        <f>S98</f>
        <v>1</v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7</v>
      </c>
      <c r="AC19" s="34">
        <f>BA104+BE104</f>
        <v>4</v>
      </c>
      <c r="AD19" s="34">
        <f>BB104+BF104</f>
        <v>0</v>
      </c>
      <c r="AE19" s="34">
        <f>BC104+BG104</f>
        <v>1</v>
      </c>
      <c r="AF19" s="34">
        <f>BD104+BH104</f>
        <v>2</v>
      </c>
      <c r="AG19" s="34">
        <f>AP19</f>
        <v>15</v>
      </c>
      <c r="AH19" s="34">
        <f>AQ19</f>
        <v>11</v>
      </c>
      <c r="AI19" s="56">
        <f>AP20</f>
        <v>13</v>
      </c>
      <c r="AJ19" s="56">
        <f>AQ20</f>
        <v>8</v>
      </c>
      <c r="AK19" s="34">
        <f>BD19</f>
        <v>3</v>
      </c>
      <c r="AL19" s="57">
        <f t="shared" si="8"/>
        <v>10</v>
      </c>
      <c r="AM19" s="57">
        <f t="shared" si="8"/>
        <v>5</v>
      </c>
      <c r="AN19" s="57">
        <f>SUM(Q4,Q7,Q10,Q13,Q16,Q22,Q25,Q28,Q31,Q34)</f>
        <v>5</v>
      </c>
      <c r="AO19" s="58">
        <f>SUM(P4,P7,P10,P13,P16,P22,P25,P28,P31,P34)</f>
        <v>6</v>
      </c>
      <c r="AP19" s="59">
        <f t="shared" si="1"/>
        <v>15</v>
      </c>
      <c r="AQ19" s="60">
        <f t="shared" si="1"/>
        <v>11</v>
      </c>
      <c r="AR19" s="40">
        <f>IF(AQ19=0,"",AP19/AQ19)</f>
        <v>1.3636363636363635</v>
      </c>
      <c r="AS19" s="61"/>
      <c r="AT19" s="42"/>
      <c r="AU19" s="16"/>
      <c r="AV19" s="16"/>
      <c r="AW19" s="62">
        <f>AP20*10000000-AQ20*100000+BJ19+BJ18</f>
        <v>129214010</v>
      </c>
      <c r="AX19" s="16"/>
      <c r="AY19" s="44">
        <f t="shared" si="6"/>
        <v>6</v>
      </c>
      <c r="AZ19" s="16">
        <f>IF(AW19&lt;AW4,AY19,AY19-1)</f>
        <v>5</v>
      </c>
      <c r="BA19" s="44">
        <f>IF(AW19&lt;AW7,AZ19,AZ19-1)</f>
        <v>5</v>
      </c>
      <c r="BB19" s="16">
        <f>IF(AW19&lt;AW10,BA19,BA19-1)</f>
        <v>5</v>
      </c>
      <c r="BC19" s="44">
        <f>IF(AW19&lt;AW13,BB19,BB19-1)</f>
        <v>4</v>
      </c>
      <c r="BD19" s="16">
        <f>IF(AW19&lt;AW16,BC19,BC19-1)</f>
        <v>3</v>
      </c>
      <c r="BE19" s="44"/>
      <c r="BF19" s="16"/>
      <c r="BG19" s="44"/>
      <c r="BH19" s="16"/>
      <c r="BI19" s="16">
        <f>BH18+BH20</f>
        <v>16</v>
      </c>
      <c r="BJ19" s="16">
        <f>IF(AQ19&lt;&gt;0,ROUND(AP19/AQ19,1)*10000,AP19*10000)</f>
        <v>14000</v>
      </c>
      <c r="BK19" s="16">
        <f t="shared" si="3"/>
        <v>1.3636363636363635</v>
      </c>
      <c r="BL19" s="17" t="s">
        <v>6</v>
      </c>
    </row>
    <row r="20" spans="1:64" ht="16.5" customHeight="1" thickBot="1" x14ac:dyDescent="0.3">
      <c r="A20" s="18"/>
      <c r="C20" s="20"/>
      <c r="D20" s="21"/>
      <c r="E20" s="293"/>
      <c r="F20" s="101">
        <f>T94</f>
        <v>3</v>
      </c>
      <c r="G20" s="102">
        <f>U94</f>
        <v>0</v>
      </c>
      <c r="H20" s="103">
        <f>T95</f>
        <v>0</v>
      </c>
      <c r="I20" s="104">
        <f>U95</f>
        <v>0</v>
      </c>
      <c r="J20" s="101">
        <f>T96</f>
        <v>0</v>
      </c>
      <c r="K20" s="102">
        <f>U96</f>
        <v>3</v>
      </c>
      <c r="L20" s="103">
        <f>T97</f>
        <v>3</v>
      </c>
      <c r="M20" s="104">
        <f>U97</f>
        <v>0</v>
      </c>
      <c r="N20" s="101">
        <f>T98</f>
        <v>3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9</v>
      </c>
      <c r="AM20" s="110">
        <f t="shared" si="8"/>
        <v>3</v>
      </c>
      <c r="AN20" s="110">
        <f>SUM(Q5,Q8,Q11,Q14,Q17,Q23,Q26,Q29,Q32,Q35)</f>
        <v>4</v>
      </c>
      <c r="AO20" s="111">
        <f>SUM(P5,P8,P11,P14,P17,P23,P26,P29,P32,P35)</f>
        <v>5</v>
      </c>
      <c r="AP20" s="112">
        <f t="shared" si="1"/>
        <v>13</v>
      </c>
      <c r="AQ20" s="113">
        <f t="shared" si="1"/>
        <v>8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1</v>
      </c>
      <c r="AY20" s="44">
        <f t="shared" si="6"/>
        <v>6</v>
      </c>
      <c r="AZ20" s="84">
        <f>IF(P10&lt;Q10,1,0)</f>
        <v>0</v>
      </c>
      <c r="BA20" s="86">
        <f>IF(P13&lt;Q13,1,0)</f>
        <v>0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7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1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2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7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7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3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0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3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0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3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4</v>
      </c>
      <c r="BH25" s="20">
        <f>IF(AW25&lt;AW22,BG25,BG25-1)</f>
        <v>3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0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0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3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0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3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5</v>
      </c>
      <c r="BG28" s="132">
        <f>IF(AW28&lt;AW22,BF28,BF28-1)</f>
        <v>4</v>
      </c>
      <c r="BH28" s="131">
        <f>IF(AW28&lt;AW25,BG28,BG28-1)</f>
        <v>3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0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0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3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0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3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6</v>
      </c>
      <c r="BF31" s="20">
        <f>IF(AW31&lt;AW22,BE31,BE31-1)</f>
        <v>5</v>
      </c>
      <c r="BG31" s="132">
        <f>IF(AW31&lt;AW25,BF31,BF31-1)</f>
        <v>4</v>
      </c>
      <c r="BH31" s="20">
        <f>IF(AW31&lt;AW28,BG31,BG31-1)</f>
        <v>3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0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0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2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0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2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6</v>
      </c>
      <c r="BE34" s="132">
        <f>IF(AW34&lt;AW22,BD34,BD34-1)</f>
        <v>5</v>
      </c>
      <c r="BF34" s="131">
        <f>IF(AW34&lt;AW25,BE34,BE34-1)</f>
        <v>4</v>
      </c>
      <c r="BG34" s="132">
        <f>IF(AW34&lt;AW28,BF34,BF34-1)</f>
        <v>3</v>
      </c>
      <c r="BH34" s="131">
        <f>IF(AW34&lt;AW31,BG34,BG34-1)</f>
        <v>2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0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89" t="s">
        <v>40</v>
      </c>
      <c r="AR38" s="289"/>
      <c r="AS38" s="289" t="s">
        <v>41</v>
      </c>
      <c r="AT38" s="289"/>
      <c r="AU38" s="289" t="s">
        <v>42</v>
      </c>
      <c r="AV38" s="289"/>
      <c r="AW38" s="289" t="s">
        <v>43</v>
      </c>
      <c r="AX38" s="289"/>
      <c r="AY38" s="289" t="s">
        <v>44</v>
      </c>
      <c r="AZ38" s="289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>VBC Altenglan</v>
      </c>
      <c r="E39" s="173" t="str">
        <f>E6</f>
        <v xml:space="preserve">TV Rodenbach US </v>
      </c>
      <c r="F39" s="174">
        <v>16</v>
      </c>
      <c r="G39" s="175">
        <v>25</v>
      </c>
      <c r="H39" s="176">
        <v>16</v>
      </c>
      <c r="I39" s="177">
        <v>25</v>
      </c>
      <c r="J39" s="174">
        <v>16</v>
      </c>
      <c r="K39" s="175">
        <v>25</v>
      </c>
      <c r="L39" s="176"/>
      <c r="M39" s="177"/>
      <c r="N39" s="174"/>
      <c r="O39" s="175"/>
      <c r="P39" s="178">
        <f>IF(F39="","",F39+H39+J39+L39+N39)</f>
        <v>48</v>
      </c>
      <c r="Q39" s="179">
        <f>IF(G39="","",G39+I39+K39+M39+O39)</f>
        <v>75</v>
      </c>
      <c r="R39" s="180">
        <f>IF(F39="","",AQ39+AS39+AU39+AW39+AY39)</f>
        <v>0</v>
      </c>
      <c r="S39" s="181">
        <f t="shared" ref="S39:S48" si="14">IF(G39="","",AR39+AT39+AV39+AX39+AZ39)</f>
        <v>3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3</v>
      </c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7" t="str">
        <f t="shared" ref="AM39:AM48" ca="1" si="15">IF(U39&lt;&gt;"","",IF(C39&lt;&gt;"","verlegt",IF(B39&lt;TODAY(),"offen","")))</f>
        <v/>
      </c>
      <c r="AN39" s="287"/>
      <c r="AO39" s="288" t="str">
        <f ca="1">IF(U39&lt;&gt;"","",IF(C39="","",IF(C39&lt;TODAY(),"offen","")))</f>
        <v/>
      </c>
      <c r="AP39" s="288"/>
      <c r="AQ39" s="184">
        <f>IF(F39&gt;G39,1,0)</f>
        <v>0</v>
      </c>
      <c r="AR39" s="184">
        <f t="shared" ref="AR39:AR48" si="16">IF(G39&gt;F39,1,0)</f>
        <v>1</v>
      </c>
      <c r="AS39" s="20">
        <f t="shared" ref="AS39:AS48" si="17">IF(H39&gt;I39,1,0)</f>
        <v>0</v>
      </c>
      <c r="AT39" s="185">
        <f t="shared" ref="AT39:AT48" si="18">IF(I39&gt;H39,1,0)</f>
        <v>1</v>
      </c>
      <c r="AU39" s="184">
        <f t="shared" ref="AU39:AU48" si="19">IF(J39&gt;K39,1,0)</f>
        <v>0</v>
      </c>
      <c r="AV39" s="184">
        <f t="shared" ref="AV39:AV48" si="20">IF(K39&gt;J39,1,0)</f>
        <v>1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1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1</v>
      </c>
      <c r="BI39" s="20"/>
    </row>
    <row r="40" spans="1:64" ht="15.75" thickBot="1" x14ac:dyDescent="0.3">
      <c r="A40" s="186"/>
      <c r="B40" s="187"/>
      <c r="C40" s="188"/>
      <c r="D40" s="189" t="str">
        <f>D39</f>
        <v>VBC Altenglan</v>
      </c>
      <c r="E40" s="190" t="str">
        <f>E9</f>
        <v>SV Miesau</v>
      </c>
      <c r="F40" s="174">
        <v>14</v>
      </c>
      <c r="G40" s="175">
        <v>25</v>
      </c>
      <c r="H40" s="176">
        <v>25</v>
      </c>
      <c r="I40" s="177">
        <v>22</v>
      </c>
      <c r="J40" s="174">
        <v>17</v>
      </c>
      <c r="K40" s="175">
        <v>25</v>
      </c>
      <c r="L40" s="176">
        <v>25</v>
      </c>
      <c r="M40" s="177">
        <v>15</v>
      </c>
      <c r="N40" s="174">
        <v>11</v>
      </c>
      <c r="O40" s="175">
        <v>15</v>
      </c>
      <c r="P40" s="195">
        <f t="shared" ref="P40:Q48" si="25">IF(F40="","",F40+H40+J40+L40+N40)</f>
        <v>92</v>
      </c>
      <c r="Q40" s="196">
        <f t="shared" si="25"/>
        <v>102</v>
      </c>
      <c r="R40" s="197">
        <f t="shared" ref="R40:R48" si="26">IF(F40="","",AQ40+AS40+AU40+AW40+AY40)</f>
        <v>2</v>
      </c>
      <c r="S40" s="198">
        <f t="shared" si="14"/>
        <v>3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1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2</v>
      </c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3" t="str">
        <f t="shared" ca="1" si="15"/>
        <v/>
      </c>
      <c r="AN40" s="283"/>
      <c r="AO40" s="284" t="str">
        <f t="shared" ref="AO40:AO48" ca="1" si="27">IF(U40&lt;&gt;"","",IF(C40="","",IF(C40&lt;TODAY(),"offen","")))</f>
        <v/>
      </c>
      <c r="AP40" s="284"/>
      <c r="AQ40" s="184">
        <f t="shared" ref="AQ40:AQ48" si="28">IF(F40&gt;G40,1,0)</f>
        <v>0</v>
      </c>
      <c r="AR40" s="184">
        <f t="shared" si="16"/>
        <v>1</v>
      </c>
      <c r="AS40" s="20">
        <f t="shared" si="17"/>
        <v>1</v>
      </c>
      <c r="AT40" s="185">
        <f t="shared" si="18"/>
        <v>0</v>
      </c>
      <c r="AU40" s="184">
        <f t="shared" si="19"/>
        <v>0</v>
      </c>
      <c r="AV40" s="184">
        <f t="shared" si="20"/>
        <v>1</v>
      </c>
      <c r="AW40" s="20">
        <f t="shared" si="21"/>
        <v>1</v>
      </c>
      <c r="AX40" s="20">
        <f t="shared" si="22"/>
        <v>0</v>
      </c>
      <c r="AY40" s="184">
        <f t="shared" si="23"/>
        <v>0</v>
      </c>
      <c r="AZ40" s="184">
        <f t="shared" si="24"/>
        <v>1</v>
      </c>
      <c r="BA40" s="133">
        <f t="shared" ref="BA40:BA103" si="29">IF(T40=3,1,0)</f>
        <v>0</v>
      </c>
      <c r="BB40" s="133">
        <f t="shared" ref="BB40:BB103" si="30">IF(T40=2,1,0)</f>
        <v>0</v>
      </c>
      <c r="BC40" s="133">
        <f t="shared" ref="BC40:BC103" si="31">IF(T40=1,1,0)</f>
        <v>1</v>
      </c>
      <c r="BD40" s="133">
        <f>IF(AND(T40=0,U40&lt;&gt;0),1,0)</f>
        <v>0</v>
      </c>
      <c r="BE40" s="133">
        <f>IF(U61=3,1,0)</f>
        <v>0</v>
      </c>
      <c r="BF40" s="133">
        <f>IF(U61=2,1,0)</f>
        <v>0</v>
      </c>
      <c r="BG40" s="133">
        <f>IF(U61=1,1,0)</f>
        <v>0</v>
      </c>
      <c r="BH40" s="133">
        <f>IF(AND(U61=0,T61&lt;&gt;0),1,0)</f>
        <v>1</v>
      </c>
      <c r="BI40" s="20"/>
    </row>
    <row r="41" spans="1:64" ht="15.75" thickBot="1" x14ac:dyDescent="0.3">
      <c r="A41" s="186"/>
      <c r="B41" s="187"/>
      <c r="C41" s="188"/>
      <c r="D41" s="189" t="str">
        <f>D39</f>
        <v>VBC Altenglan</v>
      </c>
      <c r="E41" s="190" t="str">
        <f>E12</f>
        <v>VC Feuerball Kaiserslautern</v>
      </c>
      <c r="F41" s="191">
        <v>25</v>
      </c>
      <c r="G41" s="192">
        <v>0</v>
      </c>
      <c r="H41" s="193">
        <v>25</v>
      </c>
      <c r="I41" s="194">
        <v>0</v>
      </c>
      <c r="J41" s="191">
        <v>25</v>
      </c>
      <c r="K41" s="192">
        <v>0</v>
      </c>
      <c r="L41" s="193"/>
      <c r="M41" s="194"/>
      <c r="N41" s="191"/>
      <c r="O41" s="192"/>
      <c r="P41" s="195">
        <f t="shared" si="25"/>
        <v>75</v>
      </c>
      <c r="Q41" s="196">
        <f t="shared" si="25"/>
        <v>0</v>
      </c>
      <c r="R41" s="197">
        <f t="shared" si="26"/>
        <v>3</v>
      </c>
      <c r="S41" s="198">
        <f t="shared" si="14"/>
        <v>0</v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3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3" t="str">
        <f t="shared" ca="1" si="15"/>
        <v/>
      </c>
      <c r="AN41" s="283"/>
      <c r="AO41" s="284" t="str">
        <f t="shared" ca="1" si="27"/>
        <v/>
      </c>
      <c r="AP41" s="284"/>
      <c r="AQ41" s="184">
        <f t="shared" si="28"/>
        <v>1</v>
      </c>
      <c r="AR41" s="184">
        <f t="shared" si="16"/>
        <v>0</v>
      </c>
      <c r="AS41" s="20">
        <f t="shared" si="17"/>
        <v>1</v>
      </c>
      <c r="AT41" s="185">
        <f t="shared" si="18"/>
        <v>0</v>
      </c>
      <c r="AU41" s="184">
        <f t="shared" si="19"/>
        <v>1</v>
      </c>
      <c r="AV41" s="184">
        <f t="shared" si="20"/>
        <v>0</v>
      </c>
      <c r="AW41" s="20">
        <f t="shared" si="21"/>
        <v>0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1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1</v>
      </c>
      <c r="BI41" s="20"/>
    </row>
    <row r="42" spans="1:64" ht="15.75" thickBot="1" x14ac:dyDescent="0.3">
      <c r="A42" s="186"/>
      <c r="B42" s="187"/>
      <c r="C42" s="188"/>
      <c r="D42" s="189" t="str">
        <f>D41</f>
        <v>VBC Altenglan</v>
      </c>
      <c r="E42" s="190" t="str">
        <f>E15</f>
        <v>TSG Trippstadt</v>
      </c>
      <c r="F42" s="191">
        <v>25</v>
      </c>
      <c r="G42" s="192">
        <v>19</v>
      </c>
      <c r="H42" s="193">
        <v>25</v>
      </c>
      <c r="I42" s="194">
        <v>21</v>
      </c>
      <c r="J42" s="191">
        <v>25</v>
      </c>
      <c r="K42" s="192">
        <v>14</v>
      </c>
      <c r="L42" s="193"/>
      <c r="M42" s="194"/>
      <c r="N42" s="191"/>
      <c r="O42" s="192"/>
      <c r="P42" s="195">
        <f t="shared" si="25"/>
        <v>75</v>
      </c>
      <c r="Q42" s="196">
        <f t="shared" si="25"/>
        <v>54</v>
      </c>
      <c r="R42" s="197">
        <f t="shared" si="26"/>
        <v>3</v>
      </c>
      <c r="S42" s="198">
        <f t="shared" si="14"/>
        <v>0</v>
      </c>
      <c r="T42" s="182">
        <f t="shared" si="32"/>
        <v>3</v>
      </c>
      <c r="U42" s="183">
        <f t="shared" si="33"/>
        <v>0</v>
      </c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5" t="str">
        <f t="shared" ca="1" si="15"/>
        <v/>
      </c>
      <c r="AN42" s="285"/>
      <c r="AO42" s="284" t="str">
        <f t="shared" ca="1" si="27"/>
        <v/>
      </c>
      <c r="AP42" s="284"/>
      <c r="AQ42" s="184">
        <f t="shared" si="28"/>
        <v>1</v>
      </c>
      <c r="AR42" s="184">
        <f t="shared" si="16"/>
        <v>0</v>
      </c>
      <c r="AS42" s="20">
        <f t="shared" si="17"/>
        <v>1</v>
      </c>
      <c r="AT42" s="185">
        <f t="shared" si="18"/>
        <v>0</v>
      </c>
      <c r="AU42" s="184">
        <f t="shared" si="19"/>
        <v>1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1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>VBC Altenglan</v>
      </c>
      <c r="E43" s="190" t="str">
        <f>E18</f>
        <v>TSV Hütschenhausen II</v>
      </c>
      <c r="F43" s="191">
        <v>19</v>
      </c>
      <c r="G43" s="192">
        <v>25</v>
      </c>
      <c r="H43" s="193">
        <v>25</v>
      </c>
      <c r="I43" s="194">
        <v>27</v>
      </c>
      <c r="J43" s="191">
        <v>20</v>
      </c>
      <c r="K43" s="192">
        <v>25</v>
      </c>
      <c r="L43" s="193"/>
      <c r="M43" s="194"/>
      <c r="N43" s="191"/>
      <c r="O43" s="192"/>
      <c r="P43" s="195">
        <f t="shared" si="25"/>
        <v>64</v>
      </c>
      <c r="Q43" s="196">
        <f t="shared" si="25"/>
        <v>77</v>
      </c>
      <c r="R43" s="197">
        <f t="shared" si="26"/>
        <v>0</v>
      </c>
      <c r="S43" s="198">
        <f t="shared" si="14"/>
        <v>3</v>
      </c>
      <c r="T43" s="182">
        <f t="shared" si="32"/>
        <v>0</v>
      </c>
      <c r="U43" s="183">
        <f t="shared" si="33"/>
        <v>3</v>
      </c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3" t="str">
        <f t="shared" ca="1" si="15"/>
        <v/>
      </c>
      <c r="AN43" s="283"/>
      <c r="AO43" s="284" t="str">
        <f t="shared" ca="1" si="27"/>
        <v/>
      </c>
      <c r="AP43" s="284"/>
      <c r="AQ43" s="184">
        <f t="shared" si="28"/>
        <v>0</v>
      </c>
      <c r="AR43" s="184">
        <f t="shared" si="16"/>
        <v>1</v>
      </c>
      <c r="AS43" s="20">
        <f t="shared" si="17"/>
        <v>0</v>
      </c>
      <c r="AT43" s="185">
        <f t="shared" si="18"/>
        <v>1</v>
      </c>
      <c r="AU43" s="184">
        <f t="shared" si="19"/>
        <v>0</v>
      </c>
      <c r="AV43" s="184">
        <f t="shared" si="20"/>
        <v>1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1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1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>VBC Altenglan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3" t="str">
        <f t="shared" ca="1" si="15"/>
        <v/>
      </c>
      <c r="AN44" s="283"/>
      <c r="AO44" s="284" t="str">
        <f t="shared" ca="1" si="27"/>
        <v/>
      </c>
      <c r="AP44" s="284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>VBC Altenglan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3" t="str">
        <f t="shared" ca="1" si="15"/>
        <v/>
      </c>
      <c r="AN45" s="283"/>
      <c r="AO45" s="284" t="str">
        <f t="shared" ca="1" si="27"/>
        <v/>
      </c>
      <c r="AP45" s="284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>VBC Altenglan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3" t="str">
        <f t="shared" ca="1" si="15"/>
        <v/>
      </c>
      <c r="AN46" s="283"/>
      <c r="AO46" s="284" t="str">
        <f t="shared" ca="1" si="27"/>
        <v/>
      </c>
      <c r="AP46" s="284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>VBC Altenglan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3" t="str">
        <f t="shared" ca="1" si="15"/>
        <v/>
      </c>
      <c r="AN47" s="283"/>
      <c r="AO47" s="284" t="str">
        <f t="shared" ca="1" si="27"/>
        <v/>
      </c>
      <c r="AP47" s="284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>VBC Altenglan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80" t="str">
        <f t="shared" ca="1" si="15"/>
        <v/>
      </c>
      <c r="AN48" s="280"/>
      <c r="AO48" s="281" t="str">
        <f t="shared" ca="1" si="27"/>
        <v/>
      </c>
      <c r="AP48" s="281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2</v>
      </c>
      <c r="BB49" s="214">
        <f t="shared" si="35"/>
        <v>0</v>
      </c>
      <c r="BC49" s="214">
        <f t="shared" si="35"/>
        <v>1</v>
      </c>
      <c r="BD49" s="214">
        <f t="shared" si="35"/>
        <v>2</v>
      </c>
      <c r="BE49" s="214">
        <f t="shared" si="35"/>
        <v>1</v>
      </c>
      <c r="BF49" s="214">
        <f t="shared" si="35"/>
        <v>0</v>
      </c>
      <c r="BG49" s="214">
        <f t="shared" si="35"/>
        <v>0</v>
      </c>
      <c r="BH49" s="214">
        <f t="shared" si="35"/>
        <v>4</v>
      </c>
      <c r="BI49" s="20">
        <f>SUM(BA49:BH49)</f>
        <v>10</v>
      </c>
    </row>
    <row r="50" spans="1:61" ht="15.75" thickBot="1" x14ac:dyDescent="0.3">
      <c r="A50" s="169"/>
      <c r="B50" s="170"/>
      <c r="C50" s="215"/>
      <c r="D50" s="216" t="str">
        <f>E6</f>
        <v xml:space="preserve">TV Rodenbach US </v>
      </c>
      <c r="E50" s="173" t="str">
        <f>E3</f>
        <v>VBC Altenglan</v>
      </c>
      <c r="F50" s="176">
        <v>25</v>
      </c>
      <c r="G50" s="177">
        <v>22</v>
      </c>
      <c r="H50" s="174">
        <v>25</v>
      </c>
      <c r="I50" s="175">
        <v>20</v>
      </c>
      <c r="J50" s="176">
        <v>25</v>
      </c>
      <c r="K50" s="177">
        <v>15</v>
      </c>
      <c r="L50" s="174"/>
      <c r="M50" s="175"/>
      <c r="N50" s="176"/>
      <c r="O50" s="177"/>
      <c r="P50" s="180">
        <f>IF(F50="","",F50+H50+J50+L50+N50)</f>
        <v>75</v>
      </c>
      <c r="Q50" s="181">
        <f t="shared" ref="Q50:Q59" si="36">IF(G50="","",G50+I50+K50+M50+O50)</f>
        <v>57</v>
      </c>
      <c r="R50" s="180">
        <f>IF(F50="","",AQ50+AS50+AU50+AW50+AY50)</f>
        <v>3</v>
      </c>
      <c r="S50" s="181">
        <f t="shared" ref="S50:S59" si="37">IF(G50="","",AR50+AT50+AV50+AX50+AZ50)</f>
        <v>0</v>
      </c>
      <c r="T50" s="182">
        <f t="shared" si="32"/>
        <v>3</v>
      </c>
      <c r="U50" s="183">
        <f t="shared" si="33"/>
        <v>0</v>
      </c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7" t="str">
        <f t="shared" ref="AM50:AM59" ca="1" si="38">IF(U50&lt;&gt;"","",IF(C50&lt;&gt;"","verlegt",IF(B50&lt;TODAY(),"offen","")))</f>
        <v/>
      </c>
      <c r="AN50" s="287"/>
      <c r="AO50" s="288" t="str">
        <f ca="1">IF(U50&lt;&gt;"","",IF(C50="","",IF(C50&lt;TODAY(),"offen","")))</f>
        <v/>
      </c>
      <c r="AP50" s="288"/>
      <c r="AQ50" s="184">
        <f t="shared" ref="AQ50:AQ59" si="39">IF(F50&gt;G50,1,0)</f>
        <v>1</v>
      </c>
      <c r="AR50" s="184">
        <f t="shared" ref="AR50:AR59" si="40">IF(G50&gt;F50,1,0)</f>
        <v>0</v>
      </c>
      <c r="AS50" s="20">
        <f t="shared" ref="AS50:AS59" si="41">IF(H50&gt;I50,1,0)</f>
        <v>1</v>
      </c>
      <c r="AT50" s="185">
        <f t="shared" ref="AT50:AT59" si="42">IF(I50&gt;H50,1,0)</f>
        <v>0</v>
      </c>
      <c r="AU50" s="184">
        <f t="shared" ref="AU50:AU59" si="43">IF(J50&gt;K50,1,0)</f>
        <v>1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1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1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 xml:space="preserve">TV Rodenbach US </v>
      </c>
      <c r="E51" s="190" t="str">
        <f>E9</f>
        <v>SV Miesau</v>
      </c>
      <c r="F51" s="193">
        <v>13</v>
      </c>
      <c r="G51" s="194">
        <v>25</v>
      </c>
      <c r="H51" s="191">
        <v>25</v>
      </c>
      <c r="I51" s="192">
        <v>22</v>
      </c>
      <c r="J51" s="193">
        <v>23</v>
      </c>
      <c r="K51" s="194">
        <v>25</v>
      </c>
      <c r="L51" s="191">
        <v>25</v>
      </c>
      <c r="M51" s="192">
        <v>21</v>
      </c>
      <c r="N51" s="193">
        <v>10</v>
      </c>
      <c r="O51" s="194">
        <v>15</v>
      </c>
      <c r="P51" s="197">
        <f t="shared" ref="P51:P59" si="49">IF(F51="","",F51+H51+J51+L51+N51)</f>
        <v>96</v>
      </c>
      <c r="Q51" s="198">
        <f t="shared" si="36"/>
        <v>108</v>
      </c>
      <c r="R51" s="197">
        <f t="shared" ref="R51:R59" si="50">IF(F51="","",AQ51+AS51+AU51+AW51+AY51)</f>
        <v>2</v>
      </c>
      <c r="S51" s="198">
        <f t="shared" si="37"/>
        <v>3</v>
      </c>
      <c r="T51" s="182">
        <f t="shared" si="32"/>
        <v>1</v>
      </c>
      <c r="U51" s="183">
        <f t="shared" si="33"/>
        <v>2</v>
      </c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3" t="str">
        <f t="shared" ca="1" si="38"/>
        <v/>
      </c>
      <c r="AN51" s="283"/>
      <c r="AO51" s="284" t="str">
        <f t="shared" ref="AO51:AO59" ca="1" si="51">IF(U51&lt;&gt;"","",IF(C51="","",IF(C51&lt;TODAY(),"offen","")))</f>
        <v/>
      </c>
      <c r="AP51" s="284"/>
      <c r="AQ51" s="184">
        <f t="shared" si="39"/>
        <v>0</v>
      </c>
      <c r="AR51" s="184">
        <f t="shared" si="40"/>
        <v>1</v>
      </c>
      <c r="AS51" s="20">
        <f t="shared" si="41"/>
        <v>1</v>
      </c>
      <c r="AT51" s="185">
        <f t="shared" si="42"/>
        <v>0</v>
      </c>
      <c r="AU51" s="184">
        <f t="shared" si="43"/>
        <v>0</v>
      </c>
      <c r="AV51" s="184">
        <f t="shared" si="44"/>
        <v>1</v>
      </c>
      <c r="AW51" s="20">
        <f t="shared" si="45"/>
        <v>1</v>
      </c>
      <c r="AX51" s="20">
        <f t="shared" si="46"/>
        <v>0</v>
      </c>
      <c r="AY51" s="184">
        <f t="shared" si="47"/>
        <v>0</v>
      </c>
      <c r="AZ51" s="184">
        <f t="shared" si="48"/>
        <v>1</v>
      </c>
      <c r="BA51" s="133">
        <f t="shared" si="29"/>
        <v>0</v>
      </c>
      <c r="BB51" s="133">
        <f t="shared" si="30"/>
        <v>0</v>
      </c>
      <c r="BC51" s="133">
        <f t="shared" si="31"/>
        <v>1</v>
      </c>
      <c r="BD51" s="133">
        <f t="shared" si="34"/>
        <v>0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 xml:space="preserve">TV Rodenbach US </v>
      </c>
      <c r="E52" s="190" t="str">
        <f>E12</f>
        <v>VC Feuerball Kaiserslautern</v>
      </c>
      <c r="F52" s="193">
        <v>25</v>
      </c>
      <c r="G52" s="194">
        <v>14</v>
      </c>
      <c r="H52" s="191">
        <v>25</v>
      </c>
      <c r="I52" s="192">
        <v>21</v>
      </c>
      <c r="J52" s="193">
        <v>25</v>
      </c>
      <c r="K52" s="194">
        <v>23</v>
      </c>
      <c r="L52" s="191"/>
      <c r="M52" s="192"/>
      <c r="N52" s="193"/>
      <c r="O52" s="194"/>
      <c r="P52" s="197">
        <f t="shared" si="49"/>
        <v>75</v>
      </c>
      <c r="Q52" s="198">
        <f t="shared" si="36"/>
        <v>58</v>
      </c>
      <c r="R52" s="197">
        <f t="shared" si="50"/>
        <v>3</v>
      </c>
      <c r="S52" s="198">
        <f t="shared" si="37"/>
        <v>0</v>
      </c>
      <c r="T52" s="182">
        <f t="shared" si="32"/>
        <v>3</v>
      </c>
      <c r="U52" s="183">
        <f t="shared" si="33"/>
        <v>0</v>
      </c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3" t="str">
        <f t="shared" ca="1" si="38"/>
        <v/>
      </c>
      <c r="AN52" s="283"/>
      <c r="AO52" s="284" t="str">
        <f t="shared" ca="1" si="51"/>
        <v/>
      </c>
      <c r="AP52" s="284"/>
      <c r="AQ52" s="184">
        <f t="shared" si="39"/>
        <v>1</v>
      </c>
      <c r="AR52" s="184">
        <f t="shared" si="40"/>
        <v>0</v>
      </c>
      <c r="AS52" s="20">
        <f t="shared" si="41"/>
        <v>1</v>
      </c>
      <c r="AT52" s="185">
        <f t="shared" si="42"/>
        <v>0</v>
      </c>
      <c r="AU52" s="184">
        <f t="shared" si="43"/>
        <v>1</v>
      </c>
      <c r="AV52" s="184">
        <f t="shared" si="44"/>
        <v>0</v>
      </c>
      <c r="AW52" s="20">
        <f t="shared" si="45"/>
        <v>0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1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1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 xml:space="preserve">TV Rodenbach US </v>
      </c>
      <c r="E53" s="190" t="str">
        <f>E15</f>
        <v>TSG Trippstadt</v>
      </c>
      <c r="F53" s="193"/>
      <c r="G53" s="194"/>
      <c r="H53" s="191"/>
      <c r="I53" s="192"/>
      <c r="J53" s="193"/>
      <c r="K53" s="194"/>
      <c r="L53" s="191"/>
      <c r="M53" s="192"/>
      <c r="N53" s="193"/>
      <c r="O53" s="194"/>
      <c r="P53" s="197" t="str">
        <f t="shared" si="49"/>
        <v/>
      </c>
      <c r="Q53" s="198" t="str">
        <f t="shared" si="36"/>
        <v/>
      </c>
      <c r="R53" s="197" t="str">
        <f t="shared" si="50"/>
        <v/>
      </c>
      <c r="S53" s="198" t="str">
        <f t="shared" si="37"/>
        <v/>
      </c>
      <c r="T53" s="182">
        <f t="shared" si="32"/>
        <v>0</v>
      </c>
      <c r="U53" s="183">
        <f t="shared" si="33"/>
        <v>0</v>
      </c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5" t="str">
        <f t="shared" ca="1" si="38"/>
        <v/>
      </c>
      <c r="AN53" s="285"/>
      <c r="AO53" s="284" t="str">
        <f t="shared" ca="1" si="51"/>
        <v/>
      </c>
      <c r="AP53" s="284"/>
      <c r="AQ53" s="184">
        <f t="shared" si="39"/>
        <v>0</v>
      </c>
      <c r="AR53" s="184">
        <f t="shared" si="40"/>
        <v>0</v>
      </c>
      <c r="AS53" s="20">
        <f t="shared" si="41"/>
        <v>0</v>
      </c>
      <c r="AT53" s="185">
        <f t="shared" si="42"/>
        <v>0</v>
      </c>
      <c r="AU53" s="184">
        <f t="shared" si="43"/>
        <v>0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0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1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 xml:space="preserve">TV Rodenbach US </v>
      </c>
      <c r="E54" s="190" t="str">
        <f>E18</f>
        <v>TSV Hütschenhausen II</v>
      </c>
      <c r="F54" s="193">
        <v>25</v>
      </c>
      <c r="G54" s="194">
        <v>22</v>
      </c>
      <c r="H54" s="191">
        <v>23</v>
      </c>
      <c r="I54" s="192">
        <v>25</v>
      </c>
      <c r="J54" s="193">
        <v>25</v>
      </c>
      <c r="K54" s="194">
        <v>17</v>
      </c>
      <c r="L54" s="191">
        <v>21</v>
      </c>
      <c r="M54" s="192">
        <v>25</v>
      </c>
      <c r="N54" s="193">
        <v>15</v>
      </c>
      <c r="O54" s="194">
        <v>13</v>
      </c>
      <c r="P54" s="197">
        <f t="shared" si="49"/>
        <v>109</v>
      </c>
      <c r="Q54" s="198">
        <f t="shared" si="36"/>
        <v>102</v>
      </c>
      <c r="R54" s="197">
        <f t="shared" si="50"/>
        <v>3</v>
      </c>
      <c r="S54" s="198">
        <f t="shared" si="37"/>
        <v>2</v>
      </c>
      <c r="T54" s="182">
        <f t="shared" si="32"/>
        <v>2</v>
      </c>
      <c r="U54" s="183">
        <f t="shared" si="33"/>
        <v>1</v>
      </c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3" t="str">
        <f t="shared" ca="1" si="38"/>
        <v/>
      </c>
      <c r="AN54" s="283"/>
      <c r="AO54" s="284" t="str">
        <f t="shared" ca="1" si="51"/>
        <v/>
      </c>
      <c r="AP54" s="284"/>
      <c r="AQ54" s="184">
        <f t="shared" si="39"/>
        <v>1</v>
      </c>
      <c r="AR54" s="184">
        <f t="shared" si="40"/>
        <v>0</v>
      </c>
      <c r="AS54" s="20">
        <f t="shared" si="41"/>
        <v>0</v>
      </c>
      <c r="AT54" s="185">
        <f t="shared" si="42"/>
        <v>1</v>
      </c>
      <c r="AU54" s="184">
        <f t="shared" si="43"/>
        <v>1</v>
      </c>
      <c r="AV54" s="184">
        <f t="shared" si="44"/>
        <v>0</v>
      </c>
      <c r="AW54" s="20">
        <f t="shared" si="45"/>
        <v>0</v>
      </c>
      <c r="AX54" s="20">
        <f t="shared" si="46"/>
        <v>1</v>
      </c>
      <c r="AY54" s="184">
        <f t="shared" si="47"/>
        <v>1</v>
      </c>
      <c r="AZ54" s="184">
        <f t="shared" si="48"/>
        <v>0</v>
      </c>
      <c r="BA54" s="133">
        <f t="shared" si="29"/>
        <v>0</v>
      </c>
      <c r="BB54" s="133">
        <f t="shared" si="30"/>
        <v>1</v>
      </c>
      <c r="BC54" s="133">
        <f t="shared" si="31"/>
        <v>0</v>
      </c>
      <c r="BD54" s="133">
        <f t="shared" si="34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 xml:space="preserve">TV Rodenbach US 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3" t="str">
        <f t="shared" ca="1" si="38"/>
        <v/>
      </c>
      <c r="AN55" s="283"/>
      <c r="AO55" s="284" t="str">
        <f t="shared" ca="1" si="51"/>
        <v/>
      </c>
      <c r="AP55" s="284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 xml:space="preserve">TV Rodenbach US 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3" t="str">
        <f t="shared" ca="1" si="38"/>
        <v/>
      </c>
      <c r="AN56" s="283"/>
      <c r="AO56" s="284" t="str">
        <f t="shared" ca="1" si="51"/>
        <v/>
      </c>
      <c r="AP56" s="284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 xml:space="preserve">TV Rodenbach US 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3" t="str">
        <f t="shared" ca="1" si="38"/>
        <v/>
      </c>
      <c r="AN57" s="283"/>
      <c r="AO57" s="284" t="str">
        <f t="shared" ca="1" si="51"/>
        <v/>
      </c>
      <c r="AP57" s="284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 xml:space="preserve">TV Rodenbach US 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3" t="str">
        <f t="shared" ca="1" si="38"/>
        <v/>
      </c>
      <c r="AN58" s="283"/>
      <c r="AO58" s="284" t="str">
        <f t="shared" ca="1" si="51"/>
        <v/>
      </c>
      <c r="AP58" s="284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 xml:space="preserve">TV Rodenbach US 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80" t="str">
        <f t="shared" ca="1" si="38"/>
        <v/>
      </c>
      <c r="AN59" s="280"/>
      <c r="AO59" s="281" t="str">
        <f t="shared" ca="1" si="51"/>
        <v/>
      </c>
      <c r="AP59" s="281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2</v>
      </c>
      <c r="BB60" s="214">
        <f t="shared" si="53"/>
        <v>1</v>
      </c>
      <c r="BC60" s="214">
        <f t="shared" si="53"/>
        <v>1</v>
      </c>
      <c r="BD60" s="214">
        <f t="shared" si="53"/>
        <v>0</v>
      </c>
      <c r="BE60" s="214">
        <f t="shared" si="53"/>
        <v>2</v>
      </c>
      <c r="BF60" s="214">
        <f t="shared" si="53"/>
        <v>0</v>
      </c>
      <c r="BG60" s="214">
        <f t="shared" si="53"/>
        <v>0</v>
      </c>
      <c r="BH60" s="214">
        <f t="shared" si="53"/>
        <v>2</v>
      </c>
      <c r="BI60" s="20">
        <f>SUM(BA60:BH60)</f>
        <v>8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>VBC Altenglan</v>
      </c>
      <c r="F61" s="176">
        <v>25</v>
      </c>
      <c r="G61" s="177">
        <v>21</v>
      </c>
      <c r="H61" s="174">
        <v>25</v>
      </c>
      <c r="I61" s="175">
        <v>23</v>
      </c>
      <c r="J61" s="176">
        <v>25</v>
      </c>
      <c r="K61" s="177">
        <v>21</v>
      </c>
      <c r="L61" s="174"/>
      <c r="M61" s="175"/>
      <c r="N61" s="176"/>
      <c r="O61" s="177"/>
      <c r="P61" s="180">
        <f>IF(F61="","",F61+H61+J61+L61+N61)</f>
        <v>75</v>
      </c>
      <c r="Q61" s="181">
        <f t="shared" ref="Q61:Q70" si="54">IF(G61="","",G61+I61+K61+M61+O61)</f>
        <v>65</v>
      </c>
      <c r="R61" s="180">
        <f>IF(F61="","",AQ61+AS61+AU61+AW61+AY61)</f>
        <v>3</v>
      </c>
      <c r="S61" s="181">
        <f t="shared" ref="S61:S70" si="55">IF(G61="","",AR61+AT61+AV61+AX61+AZ61)</f>
        <v>0</v>
      </c>
      <c r="T61" s="182">
        <f t="shared" si="32"/>
        <v>3</v>
      </c>
      <c r="U61" s="183">
        <f t="shared" si="33"/>
        <v>0</v>
      </c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 t="str">
        <f t="shared" ref="AM61:AM70" ca="1" si="56">IF(U61&lt;&gt;"","",IF(C61&lt;&gt;"","verlegt",IF(B61&lt;TODAY(),"offen","")))</f>
        <v/>
      </c>
      <c r="AN61" s="287"/>
      <c r="AO61" s="288" t="str">
        <f ca="1">IF(U61&lt;&gt;"","",IF(C61="","",IF(C61&lt;TODAY(),"offen","")))</f>
        <v/>
      </c>
      <c r="AP61" s="288"/>
      <c r="AQ61" s="184">
        <f t="shared" ref="AQ61:AQ70" si="57">IF(F61&gt;G61,1,0)</f>
        <v>1</v>
      </c>
      <c r="AR61" s="184">
        <f t="shared" ref="AR61:AR70" si="58">IF(G61&gt;F61,1,0)</f>
        <v>0</v>
      </c>
      <c r="AS61" s="20">
        <f t="shared" ref="AS61:AS70" si="59">IF(H61&gt;I61,1,0)</f>
        <v>1</v>
      </c>
      <c r="AT61" s="185">
        <f t="shared" ref="AT61:AT70" si="60">IF(I61&gt;H61,1,0)</f>
        <v>0</v>
      </c>
      <c r="AU61" s="184">
        <f t="shared" ref="AU61:AU70" si="61">IF(J61&gt;K61,1,0)</f>
        <v>1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0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1</v>
      </c>
      <c r="BB61" s="133">
        <f t="shared" si="30"/>
        <v>0</v>
      </c>
      <c r="BC61" s="133">
        <f t="shared" si="31"/>
        <v>0</v>
      </c>
      <c r="BD61" s="133">
        <f t="shared" si="34"/>
        <v>0</v>
      </c>
      <c r="BE61" s="133">
        <f>IF(U40=3,1,0)</f>
        <v>0</v>
      </c>
      <c r="BF61" s="133">
        <f>IF(U40=2,1,0)</f>
        <v>1</v>
      </c>
      <c r="BG61" s="133">
        <f>IF(U40=1,1,0)</f>
        <v>0</v>
      </c>
      <c r="BH61" s="133">
        <f>IF(AND(U40=0,T40&lt;&gt;0),1,0)</f>
        <v>0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 xml:space="preserve">TV Rodenbach US </v>
      </c>
      <c r="F62" s="193">
        <v>25</v>
      </c>
      <c r="G62" s="194">
        <v>22</v>
      </c>
      <c r="H62" s="191">
        <v>25</v>
      </c>
      <c r="I62" s="192">
        <v>21</v>
      </c>
      <c r="J62" s="193">
        <v>23</v>
      </c>
      <c r="K62" s="194">
        <v>25</v>
      </c>
      <c r="L62" s="191">
        <v>25</v>
      </c>
      <c r="M62" s="192">
        <v>18</v>
      </c>
      <c r="N62" s="193"/>
      <c r="O62" s="194"/>
      <c r="P62" s="197">
        <f t="shared" ref="P62:P70" si="67">IF(F62="","",F62+H62+J62+L62+N62)</f>
        <v>98</v>
      </c>
      <c r="Q62" s="198">
        <f t="shared" si="54"/>
        <v>86</v>
      </c>
      <c r="R62" s="197">
        <f t="shared" ref="R62:R70" si="68">IF(F62="","",AQ62+AS62+AU62+AW62+AY62)</f>
        <v>3</v>
      </c>
      <c r="S62" s="198">
        <f t="shared" si="55"/>
        <v>1</v>
      </c>
      <c r="T62" s="182">
        <f t="shared" si="32"/>
        <v>3</v>
      </c>
      <c r="U62" s="183">
        <f t="shared" si="33"/>
        <v>0</v>
      </c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3" t="str">
        <f t="shared" ca="1" si="56"/>
        <v/>
      </c>
      <c r="AN62" s="283"/>
      <c r="AO62" s="284" t="str">
        <f t="shared" ref="AO62:AO70" ca="1" si="69">IF(U62&lt;&gt;"","",IF(C62="","",IF(C62&lt;TODAY(),"offen","")))</f>
        <v/>
      </c>
      <c r="AP62" s="284"/>
      <c r="AQ62" s="184">
        <f t="shared" si="57"/>
        <v>1</v>
      </c>
      <c r="AR62" s="184">
        <f t="shared" si="58"/>
        <v>0</v>
      </c>
      <c r="AS62" s="20">
        <f t="shared" si="59"/>
        <v>1</v>
      </c>
      <c r="AT62" s="185">
        <f t="shared" si="60"/>
        <v>0</v>
      </c>
      <c r="AU62" s="184">
        <f t="shared" si="61"/>
        <v>0</v>
      </c>
      <c r="AV62" s="184">
        <f t="shared" si="62"/>
        <v>1</v>
      </c>
      <c r="AW62" s="20">
        <f t="shared" si="63"/>
        <v>1</v>
      </c>
      <c r="AX62" s="20">
        <f t="shared" si="64"/>
        <v>0</v>
      </c>
      <c r="AY62" s="184">
        <f t="shared" si="65"/>
        <v>0</v>
      </c>
      <c r="AZ62" s="184">
        <f t="shared" si="66"/>
        <v>0</v>
      </c>
      <c r="BA62" s="133">
        <f t="shared" si="29"/>
        <v>1</v>
      </c>
      <c r="BB62" s="133">
        <f t="shared" si="30"/>
        <v>0</v>
      </c>
      <c r="BC62" s="133">
        <f t="shared" si="31"/>
        <v>0</v>
      </c>
      <c r="BD62" s="133">
        <f t="shared" si="34"/>
        <v>0</v>
      </c>
      <c r="BE62" s="133">
        <f>IF(U51=3,1,0)</f>
        <v>0</v>
      </c>
      <c r="BF62" s="133">
        <f>IF(U51=2,1,0)</f>
        <v>1</v>
      </c>
      <c r="BG62" s="133">
        <f>IF(U51=1,1,0)</f>
        <v>0</v>
      </c>
      <c r="BH62" s="133">
        <f>IF(AND(U51=0,T51&lt;&gt;0),1,0)</f>
        <v>0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VC Feuerball Kaiserslautern</v>
      </c>
      <c r="F63" s="193">
        <v>25</v>
      </c>
      <c r="G63" s="194">
        <v>15</v>
      </c>
      <c r="H63" s="191">
        <v>25</v>
      </c>
      <c r="I63" s="192">
        <v>19</v>
      </c>
      <c r="J63" s="193">
        <v>25</v>
      </c>
      <c r="K63" s="194">
        <v>20</v>
      </c>
      <c r="L63" s="191"/>
      <c r="M63" s="192"/>
      <c r="N63" s="193"/>
      <c r="O63" s="194"/>
      <c r="P63" s="197">
        <f t="shared" si="67"/>
        <v>75</v>
      </c>
      <c r="Q63" s="198">
        <f t="shared" si="54"/>
        <v>54</v>
      </c>
      <c r="R63" s="197">
        <f t="shared" si="68"/>
        <v>3</v>
      </c>
      <c r="S63" s="198">
        <f t="shared" si="55"/>
        <v>0</v>
      </c>
      <c r="T63" s="182">
        <f t="shared" si="32"/>
        <v>3</v>
      </c>
      <c r="U63" s="183">
        <f t="shared" si="33"/>
        <v>0</v>
      </c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3" t="str">
        <f t="shared" ca="1" si="56"/>
        <v/>
      </c>
      <c r="AN63" s="283"/>
      <c r="AO63" s="284" t="str">
        <f t="shared" ca="1" si="69"/>
        <v/>
      </c>
      <c r="AP63" s="284"/>
      <c r="AQ63" s="184">
        <f t="shared" si="57"/>
        <v>1</v>
      </c>
      <c r="AR63" s="184">
        <f t="shared" si="58"/>
        <v>0</v>
      </c>
      <c r="AS63" s="20">
        <f t="shared" si="59"/>
        <v>1</v>
      </c>
      <c r="AT63" s="185">
        <f t="shared" si="60"/>
        <v>0</v>
      </c>
      <c r="AU63" s="184">
        <f t="shared" si="61"/>
        <v>1</v>
      </c>
      <c r="AV63" s="184">
        <f t="shared" si="62"/>
        <v>0</v>
      </c>
      <c r="AW63" s="20">
        <f t="shared" si="63"/>
        <v>0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1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>
        <v>25</v>
      </c>
      <c r="G64" s="194">
        <v>0</v>
      </c>
      <c r="H64" s="191">
        <v>25</v>
      </c>
      <c r="I64" s="192">
        <v>0</v>
      </c>
      <c r="J64" s="193">
        <v>25</v>
      </c>
      <c r="K64" s="194">
        <v>0</v>
      </c>
      <c r="L64" s="191"/>
      <c r="M64" s="192"/>
      <c r="N64" s="193"/>
      <c r="O64" s="194"/>
      <c r="P64" s="197">
        <f t="shared" si="67"/>
        <v>75</v>
      </c>
      <c r="Q64" s="198">
        <f t="shared" si="54"/>
        <v>0</v>
      </c>
      <c r="R64" s="197">
        <f t="shared" si="68"/>
        <v>3</v>
      </c>
      <c r="S64" s="198">
        <f t="shared" si="55"/>
        <v>0</v>
      </c>
      <c r="T64" s="182">
        <f t="shared" si="32"/>
        <v>3</v>
      </c>
      <c r="U64" s="183">
        <f t="shared" si="33"/>
        <v>0</v>
      </c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5" t="str">
        <f t="shared" ca="1" si="56"/>
        <v/>
      </c>
      <c r="AN64" s="285"/>
      <c r="AO64" s="284" t="str">
        <f t="shared" ca="1" si="69"/>
        <v/>
      </c>
      <c r="AP64" s="284"/>
      <c r="AQ64" s="184">
        <f t="shared" si="57"/>
        <v>1</v>
      </c>
      <c r="AR64" s="184">
        <f t="shared" si="58"/>
        <v>0</v>
      </c>
      <c r="AS64" s="20">
        <f t="shared" si="59"/>
        <v>1</v>
      </c>
      <c r="AT64" s="185">
        <f t="shared" si="60"/>
        <v>0</v>
      </c>
      <c r="AU64" s="184">
        <f t="shared" si="61"/>
        <v>1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1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1</v>
      </c>
      <c r="BF64" s="133">
        <f>IF(U85=2,1,0)</f>
        <v>0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TSV Hütschenhausen II</v>
      </c>
      <c r="F65" s="193">
        <v>25</v>
      </c>
      <c r="G65" s="194">
        <v>0</v>
      </c>
      <c r="H65" s="191">
        <v>25</v>
      </c>
      <c r="I65" s="192">
        <v>0</v>
      </c>
      <c r="J65" s="193">
        <v>25</v>
      </c>
      <c r="K65" s="194">
        <v>0</v>
      </c>
      <c r="L65" s="191"/>
      <c r="M65" s="192"/>
      <c r="N65" s="193"/>
      <c r="O65" s="194"/>
      <c r="P65" s="197">
        <f t="shared" si="67"/>
        <v>75</v>
      </c>
      <c r="Q65" s="198">
        <f t="shared" si="54"/>
        <v>0</v>
      </c>
      <c r="R65" s="197">
        <f t="shared" si="68"/>
        <v>3</v>
      </c>
      <c r="S65" s="198">
        <f t="shared" si="55"/>
        <v>0</v>
      </c>
      <c r="T65" s="182">
        <f t="shared" si="32"/>
        <v>3</v>
      </c>
      <c r="U65" s="183">
        <f t="shared" si="33"/>
        <v>0</v>
      </c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3" t="str">
        <f t="shared" ca="1" si="56"/>
        <v/>
      </c>
      <c r="AN65" s="283"/>
      <c r="AO65" s="284" t="str">
        <f t="shared" ca="1" si="69"/>
        <v/>
      </c>
      <c r="AP65" s="284"/>
      <c r="AQ65" s="184">
        <f t="shared" si="57"/>
        <v>1</v>
      </c>
      <c r="AR65" s="184">
        <f t="shared" si="58"/>
        <v>0</v>
      </c>
      <c r="AS65" s="20">
        <f t="shared" si="59"/>
        <v>1</v>
      </c>
      <c r="AT65" s="185">
        <f t="shared" si="60"/>
        <v>0</v>
      </c>
      <c r="AU65" s="184">
        <f t="shared" si="61"/>
        <v>1</v>
      </c>
      <c r="AV65" s="184">
        <f t="shared" si="62"/>
        <v>0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1</v>
      </c>
      <c r="BB65" s="133">
        <f t="shared" si="30"/>
        <v>0</v>
      </c>
      <c r="BC65" s="133">
        <f t="shared" si="31"/>
        <v>0</v>
      </c>
      <c r="BD65" s="133">
        <f t="shared" si="34"/>
        <v>0</v>
      </c>
      <c r="BE65" s="133">
        <f>IF(U96=3,1,0)</f>
        <v>1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3" t="str">
        <f t="shared" ca="1" si="56"/>
        <v/>
      </c>
      <c r="AN66" s="283"/>
      <c r="AO66" s="284" t="str">
        <f t="shared" ca="1" si="69"/>
        <v/>
      </c>
      <c r="AP66" s="284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3" t="str">
        <f t="shared" ca="1" si="56"/>
        <v/>
      </c>
      <c r="AN67" s="283"/>
      <c r="AO67" s="284" t="str">
        <f t="shared" ca="1" si="69"/>
        <v/>
      </c>
      <c r="AP67" s="284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3" t="str">
        <f t="shared" ca="1" si="56"/>
        <v/>
      </c>
      <c r="AN68" s="283"/>
      <c r="AO68" s="284" t="str">
        <f t="shared" ca="1" si="69"/>
        <v/>
      </c>
      <c r="AP68" s="284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3" t="str">
        <f t="shared" ca="1" si="56"/>
        <v/>
      </c>
      <c r="AN69" s="283"/>
      <c r="AO69" s="284" t="str">
        <f t="shared" ca="1" si="69"/>
        <v/>
      </c>
      <c r="AP69" s="284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80" t="str">
        <f t="shared" ca="1" si="56"/>
        <v/>
      </c>
      <c r="AN70" s="280"/>
      <c r="AO70" s="281" t="str">
        <f t="shared" ca="1" si="69"/>
        <v/>
      </c>
      <c r="AP70" s="281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5</v>
      </c>
      <c r="BB71" s="214">
        <f t="shared" si="71"/>
        <v>0</v>
      </c>
      <c r="BC71" s="214">
        <f t="shared" si="71"/>
        <v>0</v>
      </c>
      <c r="BD71" s="214">
        <f t="shared" si="71"/>
        <v>0</v>
      </c>
      <c r="BE71" s="214">
        <f t="shared" si="71"/>
        <v>3</v>
      </c>
      <c r="BF71" s="214">
        <f t="shared" si="71"/>
        <v>2</v>
      </c>
      <c r="BG71" s="214">
        <f t="shared" si="71"/>
        <v>0</v>
      </c>
      <c r="BH71" s="214">
        <f t="shared" si="71"/>
        <v>0</v>
      </c>
      <c r="BI71" s="20">
        <f>SUM(BA71:BH71)</f>
        <v>10</v>
      </c>
    </row>
    <row r="72" spans="1:61" ht="15.75" thickBot="1" x14ac:dyDescent="0.3">
      <c r="A72" s="169"/>
      <c r="B72" s="170"/>
      <c r="C72" s="215"/>
      <c r="D72" s="216" t="str">
        <f>E12</f>
        <v>VC Feuerball Kaiserslautern</v>
      </c>
      <c r="E72" s="173" t="str">
        <f>E3</f>
        <v>VBC Altenglan</v>
      </c>
      <c r="F72" s="193">
        <v>25</v>
      </c>
      <c r="G72" s="177">
        <v>22</v>
      </c>
      <c r="H72" s="174">
        <v>25</v>
      </c>
      <c r="I72" s="175">
        <v>22</v>
      </c>
      <c r="J72" s="176">
        <v>25</v>
      </c>
      <c r="K72" s="177">
        <v>22</v>
      </c>
      <c r="L72" s="174"/>
      <c r="M72" s="175"/>
      <c r="N72" s="176"/>
      <c r="O72" s="177"/>
      <c r="P72" s="180">
        <f>IF(F72="","",F72+H72+J72+L72+N72)</f>
        <v>75</v>
      </c>
      <c r="Q72" s="181">
        <f t="shared" ref="Q72:Q81" si="72">IF(G72="","",G72+I72+K72+M72+O72)</f>
        <v>66</v>
      </c>
      <c r="R72" s="180">
        <f>IF(F72="","",AQ72+AS72+AU72+AW72+AY72)</f>
        <v>3</v>
      </c>
      <c r="S72" s="181">
        <f t="shared" ref="S72:S81" si="73">IF(G72="","",AR72+AT72+AV72+AX72+AZ72)</f>
        <v>0</v>
      </c>
      <c r="T72" s="182">
        <f t="shared" si="32"/>
        <v>3</v>
      </c>
      <c r="U72" s="183">
        <f t="shared" si="33"/>
        <v>0</v>
      </c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7" t="str">
        <f t="shared" ref="AM72:AM81" ca="1" si="74">IF(U72&lt;&gt;"","",IF(C72&lt;&gt;"","verlegt",IF(B72&lt;TODAY(),"offen","")))</f>
        <v/>
      </c>
      <c r="AN72" s="287"/>
      <c r="AO72" s="288" t="str">
        <f ca="1">IF(U72&lt;&gt;"","",IF(C72="","",IF(C72&lt;TODAY(),"offen","")))</f>
        <v/>
      </c>
      <c r="AP72" s="288"/>
      <c r="AQ72" s="184">
        <f t="shared" ref="AQ72:AQ81" si="75">IF(F72&gt;G72,1,0)</f>
        <v>1</v>
      </c>
      <c r="AR72" s="184">
        <f t="shared" ref="AR72:AR81" si="76">IF(G72&gt;F72,1,0)</f>
        <v>0</v>
      </c>
      <c r="AS72" s="20">
        <f t="shared" ref="AS72:AS81" si="77">IF(H72&gt;I72,1,0)</f>
        <v>1</v>
      </c>
      <c r="AT72" s="185">
        <f t="shared" ref="AT72:AT81" si="78">IF(I72&gt;H72,1,0)</f>
        <v>0</v>
      </c>
      <c r="AU72" s="184">
        <f t="shared" ref="AU72:AU81" si="79">IF(J72&gt;K72,1,0)</f>
        <v>1</v>
      </c>
      <c r="AV72" s="184">
        <f t="shared" ref="AV72:AV81" si="80">IF(K72&gt;J72,1,0)</f>
        <v>0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1</v>
      </c>
      <c r="BB72" s="133">
        <f t="shared" si="30"/>
        <v>0</v>
      </c>
      <c r="BC72" s="133">
        <f t="shared" si="31"/>
        <v>0</v>
      </c>
      <c r="BD72" s="133">
        <f t="shared" si="34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1</v>
      </c>
      <c r="BI72" s="20"/>
    </row>
    <row r="73" spans="1:61" ht="15.75" thickBot="1" x14ac:dyDescent="0.3">
      <c r="A73" s="186"/>
      <c r="B73" s="187"/>
      <c r="C73" s="219"/>
      <c r="D73" s="218" t="str">
        <f>D72</f>
        <v>VC Feuerball Kaiserslautern</v>
      </c>
      <c r="E73" s="190" t="str">
        <f>E6</f>
        <v xml:space="preserve">TV Rodenbach US </v>
      </c>
      <c r="F73" s="193">
        <v>11</v>
      </c>
      <c r="G73" s="194">
        <v>25</v>
      </c>
      <c r="H73" s="191">
        <v>18</v>
      </c>
      <c r="I73" s="192">
        <v>25</v>
      </c>
      <c r="J73" s="193">
        <v>13</v>
      </c>
      <c r="K73" s="194">
        <v>25</v>
      </c>
      <c r="L73" s="191"/>
      <c r="M73" s="192"/>
      <c r="N73" s="193"/>
      <c r="O73" s="194"/>
      <c r="P73" s="197">
        <f t="shared" ref="P73:P81" si="85">IF(F73="","",F73+H73+J73+L73+N73)</f>
        <v>42</v>
      </c>
      <c r="Q73" s="198">
        <f t="shared" si="72"/>
        <v>75</v>
      </c>
      <c r="R73" s="197">
        <f t="shared" ref="R73:R81" si="86">IF(F73="","",AQ73+AS73+AU73+AW73+AY73)</f>
        <v>0</v>
      </c>
      <c r="S73" s="198">
        <f t="shared" si="73"/>
        <v>3</v>
      </c>
      <c r="T73" s="182">
        <f t="shared" si="32"/>
        <v>0</v>
      </c>
      <c r="U73" s="183">
        <f t="shared" si="33"/>
        <v>3</v>
      </c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3" t="str">
        <f t="shared" ca="1" si="74"/>
        <v/>
      </c>
      <c r="AN73" s="283"/>
      <c r="AO73" s="284" t="str">
        <f t="shared" ref="AO73:AO81" ca="1" si="87">IF(U73&lt;&gt;"","",IF(C73="","",IF(C73&lt;TODAY(),"offen","")))</f>
        <v/>
      </c>
      <c r="AP73" s="284"/>
      <c r="AQ73" s="184">
        <f t="shared" si="75"/>
        <v>0</v>
      </c>
      <c r="AR73" s="184">
        <f t="shared" si="76"/>
        <v>1</v>
      </c>
      <c r="AS73" s="20">
        <f t="shared" si="77"/>
        <v>0</v>
      </c>
      <c r="AT73" s="185">
        <f t="shared" si="78"/>
        <v>1</v>
      </c>
      <c r="AU73" s="184">
        <f t="shared" si="79"/>
        <v>0</v>
      </c>
      <c r="AV73" s="184">
        <f t="shared" si="80"/>
        <v>1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1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1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VC Feuerball Kaiserslautern</v>
      </c>
      <c r="E74" s="190" t="str">
        <f>E9</f>
        <v>SV Miesau</v>
      </c>
      <c r="F74" s="193">
        <v>16</v>
      </c>
      <c r="G74" s="194">
        <v>25</v>
      </c>
      <c r="H74" s="191">
        <v>25</v>
      </c>
      <c r="I74" s="192">
        <v>23</v>
      </c>
      <c r="J74" s="193">
        <v>14</v>
      </c>
      <c r="K74" s="194">
        <v>25</v>
      </c>
      <c r="L74" s="191">
        <v>18</v>
      </c>
      <c r="M74" s="192">
        <v>25</v>
      </c>
      <c r="N74" s="193"/>
      <c r="O74" s="194"/>
      <c r="P74" s="197">
        <f t="shared" si="85"/>
        <v>73</v>
      </c>
      <c r="Q74" s="198">
        <f t="shared" si="72"/>
        <v>98</v>
      </c>
      <c r="R74" s="197">
        <f t="shared" si="86"/>
        <v>1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3" t="str">
        <f t="shared" ca="1" si="74"/>
        <v/>
      </c>
      <c r="AN74" s="283"/>
      <c r="AO74" s="284" t="str">
        <f t="shared" ca="1" si="87"/>
        <v/>
      </c>
      <c r="AP74" s="284"/>
      <c r="AQ74" s="184">
        <f t="shared" si="75"/>
        <v>0</v>
      </c>
      <c r="AR74" s="184">
        <f t="shared" si="76"/>
        <v>1</v>
      </c>
      <c r="AS74" s="20">
        <f t="shared" si="77"/>
        <v>1</v>
      </c>
      <c r="AT74" s="185">
        <f t="shared" si="78"/>
        <v>0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1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1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VC Feuerball Kaiserslautern</v>
      </c>
      <c r="E75" s="190" t="str">
        <f>E15</f>
        <v>TSG Trippstadt</v>
      </c>
      <c r="F75" s="193">
        <v>16</v>
      </c>
      <c r="G75" s="194">
        <v>25</v>
      </c>
      <c r="H75" s="191">
        <v>28</v>
      </c>
      <c r="I75" s="192">
        <v>26</v>
      </c>
      <c r="J75" s="193">
        <v>22</v>
      </c>
      <c r="K75" s="194">
        <v>25</v>
      </c>
      <c r="L75" s="191">
        <v>26</v>
      </c>
      <c r="M75" s="192">
        <v>28</v>
      </c>
      <c r="N75" s="193"/>
      <c r="O75" s="194"/>
      <c r="P75" s="197">
        <f t="shared" si="85"/>
        <v>92</v>
      </c>
      <c r="Q75" s="198">
        <f t="shared" si="72"/>
        <v>104</v>
      </c>
      <c r="R75" s="197">
        <f t="shared" si="86"/>
        <v>1</v>
      </c>
      <c r="S75" s="198">
        <f t="shared" si="73"/>
        <v>3</v>
      </c>
      <c r="T75" s="182">
        <f t="shared" si="32"/>
        <v>0</v>
      </c>
      <c r="U75" s="183">
        <f t="shared" si="33"/>
        <v>3</v>
      </c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5" t="str">
        <f t="shared" ca="1" si="74"/>
        <v/>
      </c>
      <c r="AN75" s="285"/>
      <c r="AO75" s="284" t="str">
        <f t="shared" ca="1" si="87"/>
        <v/>
      </c>
      <c r="AP75" s="284"/>
      <c r="AQ75" s="184">
        <f t="shared" si="75"/>
        <v>0</v>
      </c>
      <c r="AR75" s="184">
        <f t="shared" si="76"/>
        <v>1</v>
      </c>
      <c r="AS75" s="20">
        <f t="shared" si="77"/>
        <v>1</v>
      </c>
      <c r="AT75" s="185">
        <f t="shared" si="78"/>
        <v>0</v>
      </c>
      <c r="AU75" s="184">
        <f t="shared" si="79"/>
        <v>0</v>
      </c>
      <c r="AV75" s="184">
        <f t="shared" si="80"/>
        <v>1</v>
      </c>
      <c r="AW75" s="20">
        <f t="shared" si="81"/>
        <v>0</v>
      </c>
      <c r="AX75" s="20">
        <f t="shared" si="82"/>
        <v>1</v>
      </c>
      <c r="AY75" s="184">
        <f t="shared" si="83"/>
        <v>0</v>
      </c>
      <c r="AZ75" s="184">
        <f t="shared" si="84"/>
        <v>0</v>
      </c>
      <c r="BA75" s="133">
        <f t="shared" si="29"/>
        <v>0</v>
      </c>
      <c r="BB75" s="133">
        <f t="shared" si="30"/>
        <v>0</v>
      </c>
      <c r="BC75" s="133">
        <f t="shared" si="31"/>
        <v>0</v>
      </c>
      <c r="BD75" s="133">
        <f t="shared" si="34"/>
        <v>1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1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VC Feuerball Kaiserslautern</v>
      </c>
      <c r="E76" s="190" t="str">
        <f>E18</f>
        <v>TSV Hütschenhausen II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5"/>
        <v/>
      </c>
      <c r="Q76" s="198" t="str">
        <f t="shared" si="72"/>
        <v/>
      </c>
      <c r="R76" s="197" t="str">
        <f t="shared" si="86"/>
        <v/>
      </c>
      <c r="S76" s="198" t="str">
        <f t="shared" si="73"/>
        <v/>
      </c>
      <c r="T76" s="182">
        <f t="shared" si="32"/>
        <v>0</v>
      </c>
      <c r="U76" s="183">
        <f t="shared" si="33"/>
        <v>0</v>
      </c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3" t="str">
        <f t="shared" ca="1" si="74"/>
        <v/>
      </c>
      <c r="AN76" s="283"/>
      <c r="AO76" s="284" t="str">
        <f t="shared" ca="1" si="87"/>
        <v/>
      </c>
      <c r="AP76" s="284"/>
      <c r="AQ76" s="184">
        <f t="shared" si="75"/>
        <v>0</v>
      </c>
      <c r="AR76" s="184">
        <f t="shared" si="76"/>
        <v>0</v>
      </c>
      <c r="AS76" s="20">
        <f t="shared" si="77"/>
        <v>0</v>
      </c>
      <c r="AT76" s="185">
        <f t="shared" si="78"/>
        <v>0</v>
      </c>
      <c r="AU76" s="184">
        <f t="shared" si="79"/>
        <v>0</v>
      </c>
      <c r="AV76" s="184">
        <f t="shared" si="80"/>
        <v>0</v>
      </c>
      <c r="AW76" s="20">
        <f t="shared" si="81"/>
        <v>0</v>
      </c>
      <c r="AX76" s="20">
        <f t="shared" si="82"/>
        <v>0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1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VC Feuerball Kaiserslautern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3" t="str">
        <f t="shared" ca="1" si="74"/>
        <v/>
      </c>
      <c r="AN77" s="283"/>
      <c r="AO77" s="284" t="str">
        <f t="shared" ca="1" si="87"/>
        <v/>
      </c>
      <c r="AP77" s="284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VC Feuerball Kaiserslautern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3" t="str">
        <f t="shared" ca="1" si="74"/>
        <v/>
      </c>
      <c r="AN78" s="283"/>
      <c r="AO78" s="284" t="str">
        <f t="shared" ca="1" si="87"/>
        <v/>
      </c>
      <c r="AP78" s="284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VC Feuerball Kaiserslautern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3" t="str">
        <f t="shared" ca="1" si="74"/>
        <v/>
      </c>
      <c r="AN79" s="283"/>
      <c r="AO79" s="284" t="str">
        <f t="shared" ca="1" si="87"/>
        <v/>
      </c>
      <c r="AP79" s="284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VC Feuerball Kaiserslautern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3" t="str">
        <f t="shared" ca="1" si="74"/>
        <v/>
      </c>
      <c r="AN80" s="283"/>
      <c r="AO80" s="284" t="str">
        <f t="shared" ca="1" si="87"/>
        <v/>
      </c>
      <c r="AP80" s="284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VC Feuerball Kaiserslautern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80" t="str">
        <f t="shared" ca="1" si="74"/>
        <v/>
      </c>
      <c r="AN81" s="280"/>
      <c r="AO81" s="281" t="str">
        <f t="shared" ca="1" si="87"/>
        <v/>
      </c>
      <c r="AP81" s="281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1</v>
      </c>
      <c r="BB82" s="214">
        <f t="shared" si="89"/>
        <v>0</v>
      </c>
      <c r="BC82" s="214">
        <f t="shared" si="89"/>
        <v>0</v>
      </c>
      <c r="BD82" s="214">
        <f t="shared" si="89"/>
        <v>3</v>
      </c>
      <c r="BE82" s="214">
        <f t="shared" si="89"/>
        <v>0</v>
      </c>
      <c r="BF82" s="214">
        <f t="shared" si="89"/>
        <v>0</v>
      </c>
      <c r="BG82" s="214">
        <f t="shared" si="89"/>
        <v>0</v>
      </c>
      <c r="BH82" s="214">
        <f t="shared" si="89"/>
        <v>5</v>
      </c>
      <c r="BI82" s="20">
        <f>SUM(BA82:BH82)</f>
        <v>9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>VBC Altenglan</v>
      </c>
      <c r="F83" s="176">
        <v>22</v>
      </c>
      <c r="G83" s="177">
        <v>25</v>
      </c>
      <c r="H83" s="174">
        <v>21</v>
      </c>
      <c r="I83" s="175">
        <v>25</v>
      </c>
      <c r="J83" s="176">
        <v>25</v>
      </c>
      <c r="K83" s="177">
        <v>21</v>
      </c>
      <c r="L83" s="174">
        <v>21</v>
      </c>
      <c r="M83" s="175">
        <v>25</v>
      </c>
      <c r="N83" s="176"/>
      <c r="O83" s="177"/>
      <c r="P83" s="180">
        <f>IF(F83="","",F83+H83+J83+L83+N83)</f>
        <v>89</v>
      </c>
      <c r="Q83" s="181">
        <f t="shared" ref="Q83:Q92" si="90">IF(G83="","",G83+I83+K83+M83+O83)</f>
        <v>96</v>
      </c>
      <c r="R83" s="180">
        <f>IF(F83="","",AQ83+AS83+AU83+AW83+AY83)</f>
        <v>1</v>
      </c>
      <c r="S83" s="181">
        <f t="shared" ref="S83:S92" si="91">IF(G83="","",AR83+AT83+AV83+AX83+AZ83)</f>
        <v>3</v>
      </c>
      <c r="T83" s="182">
        <f t="shared" si="32"/>
        <v>0</v>
      </c>
      <c r="U83" s="183">
        <f t="shared" si="33"/>
        <v>3</v>
      </c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7" t="str">
        <f t="shared" ref="AM83:AM92" ca="1" si="92">IF(U83&lt;&gt;"","",IF(C83&lt;&gt;"","verlegt",IF(B83&lt;TODAY(),"offen","")))</f>
        <v/>
      </c>
      <c r="AN83" s="287"/>
      <c r="AO83" s="288" t="str">
        <f ca="1">IF(U83&lt;&gt;"","",IF(C83="","",IF(C83&lt;TODAY(),"offen","")))</f>
        <v/>
      </c>
      <c r="AP83" s="288"/>
      <c r="AQ83" s="184">
        <f t="shared" ref="AQ83:AQ92" si="93">IF(F83&gt;G83,1,0)</f>
        <v>0</v>
      </c>
      <c r="AR83" s="184">
        <f t="shared" ref="AR83:AR92" si="94">IF(G83&gt;F83,1,0)</f>
        <v>1</v>
      </c>
      <c r="AS83" s="20">
        <f t="shared" ref="AS83:AS92" si="95">IF(H83&gt;I83,1,0)</f>
        <v>0</v>
      </c>
      <c r="AT83" s="185">
        <f t="shared" ref="AT83:AT92" si="96">IF(I83&gt;H83,1,0)</f>
        <v>1</v>
      </c>
      <c r="AU83" s="184">
        <f t="shared" ref="AU83:AU92" si="97">IF(J83&gt;K83,1,0)</f>
        <v>1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1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 xml:space="preserve">TV Rodenbach US </v>
      </c>
      <c r="F84" s="193">
        <v>23</v>
      </c>
      <c r="G84" s="194">
        <v>25</v>
      </c>
      <c r="H84" s="191">
        <v>26</v>
      </c>
      <c r="I84" s="192">
        <v>24</v>
      </c>
      <c r="J84" s="193">
        <v>25</v>
      </c>
      <c r="K84" s="194">
        <v>20</v>
      </c>
      <c r="L84" s="191">
        <v>25</v>
      </c>
      <c r="M84" s="192">
        <v>17</v>
      </c>
      <c r="N84" s="193"/>
      <c r="O84" s="194"/>
      <c r="P84" s="197">
        <f t="shared" ref="P84:P92" si="103">IF(F84="","",F84+H84+J84+L84+N84)</f>
        <v>99</v>
      </c>
      <c r="Q84" s="198">
        <f t="shared" si="90"/>
        <v>86</v>
      </c>
      <c r="R84" s="197">
        <f t="shared" ref="R84:R92" si="104">IF(F84="","",AQ84+AS84+AU84+AW84+AY84)</f>
        <v>3</v>
      </c>
      <c r="S84" s="198">
        <f t="shared" si="91"/>
        <v>1</v>
      </c>
      <c r="T84" s="182">
        <f t="shared" si="32"/>
        <v>3</v>
      </c>
      <c r="U84" s="183">
        <f t="shared" si="33"/>
        <v>0</v>
      </c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3" t="str">
        <f t="shared" ca="1" si="92"/>
        <v/>
      </c>
      <c r="AN84" s="283"/>
      <c r="AO84" s="284" t="str">
        <f t="shared" ref="AO84:AO92" ca="1" si="105">IF(U84&lt;&gt;"","",IF(C84="","",IF(C84&lt;TODAY(),"offen","")))</f>
        <v/>
      </c>
      <c r="AP84" s="284"/>
      <c r="AQ84" s="184">
        <f t="shared" si="93"/>
        <v>0</v>
      </c>
      <c r="AR84" s="184">
        <f t="shared" si="94"/>
        <v>1</v>
      </c>
      <c r="AS84" s="20">
        <f t="shared" si="95"/>
        <v>1</v>
      </c>
      <c r="AT84" s="185">
        <f t="shared" si="96"/>
        <v>0</v>
      </c>
      <c r="AU84" s="184">
        <f t="shared" si="97"/>
        <v>1</v>
      </c>
      <c r="AV84" s="184">
        <f t="shared" si="98"/>
        <v>0</v>
      </c>
      <c r="AW84" s="20">
        <f t="shared" si="99"/>
        <v>1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1</v>
      </c>
      <c r="BB84" s="133">
        <f t="shared" si="30"/>
        <v>0</v>
      </c>
      <c r="BC84" s="133">
        <f t="shared" si="31"/>
        <v>0</v>
      </c>
      <c r="BD84" s="133">
        <f>IF(AND(T84=0,U84&lt;&gt;0),1,0)</f>
        <v>0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>
        <v>21</v>
      </c>
      <c r="G85" s="194">
        <v>25</v>
      </c>
      <c r="H85" s="191">
        <v>10</v>
      </c>
      <c r="I85" s="192">
        <v>25</v>
      </c>
      <c r="J85" s="193">
        <v>14</v>
      </c>
      <c r="K85" s="194">
        <v>25</v>
      </c>
      <c r="L85" s="191"/>
      <c r="M85" s="192"/>
      <c r="N85" s="193"/>
      <c r="O85" s="194"/>
      <c r="P85" s="197">
        <f t="shared" si="103"/>
        <v>45</v>
      </c>
      <c r="Q85" s="198">
        <f t="shared" si="90"/>
        <v>75</v>
      </c>
      <c r="R85" s="197">
        <f t="shared" si="104"/>
        <v>0</v>
      </c>
      <c r="S85" s="198">
        <f t="shared" si="91"/>
        <v>3</v>
      </c>
      <c r="T85" s="182">
        <f t="shared" si="32"/>
        <v>0</v>
      </c>
      <c r="U85" s="183">
        <f t="shared" si="33"/>
        <v>3</v>
      </c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3" t="str">
        <f t="shared" ca="1" si="92"/>
        <v/>
      </c>
      <c r="AN85" s="283"/>
      <c r="AO85" s="284" t="str">
        <f t="shared" ca="1" si="105"/>
        <v/>
      </c>
      <c r="AP85" s="284"/>
      <c r="AQ85" s="184">
        <f t="shared" si="93"/>
        <v>0</v>
      </c>
      <c r="AR85" s="184">
        <f t="shared" si="94"/>
        <v>1</v>
      </c>
      <c r="AS85" s="20">
        <f t="shared" si="95"/>
        <v>0</v>
      </c>
      <c r="AT85" s="185">
        <f t="shared" si="96"/>
        <v>1</v>
      </c>
      <c r="AU85" s="184">
        <f t="shared" si="97"/>
        <v>0</v>
      </c>
      <c r="AV85" s="184">
        <f t="shared" si="98"/>
        <v>1</v>
      </c>
      <c r="AW85" s="20">
        <f t="shared" si="99"/>
        <v>0</v>
      </c>
      <c r="AX85" s="20">
        <f t="shared" si="100"/>
        <v>0</v>
      </c>
      <c r="AY85" s="184">
        <f t="shared" si="101"/>
        <v>0</v>
      </c>
      <c r="AZ85" s="184">
        <f t="shared" si="102"/>
        <v>0</v>
      </c>
      <c r="BA85" s="133">
        <f t="shared" si="29"/>
        <v>0</v>
      </c>
      <c r="BB85" s="133">
        <f t="shared" si="30"/>
        <v>0</v>
      </c>
      <c r="BC85" s="133">
        <f t="shared" si="31"/>
        <v>0</v>
      </c>
      <c r="BD85" s="133">
        <f t="shared" si="34"/>
        <v>1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1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VC Feuerball Kaiserslautern</v>
      </c>
      <c r="F86" s="193">
        <v>25</v>
      </c>
      <c r="G86" s="194">
        <v>20</v>
      </c>
      <c r="H86" s="191">
        <v>25</v>
      </c>
      <c r="I86" s="192">
        <v>23</v>
      </c>
      <c r="J86" s="193">
        <v>25</v>
      </c>
      <c r="K86" s="194">
        <v>19</v>
      </c>
      <c r="L86" s="191"/>
      <c r="M86" s="192"/>
      <c r="N86" s="193"/>
      <c r="O86" s="194"/>
      <c r="P86" s="197">
        <f t="shared" si="103"/>
        <v>75</v>
      </c>
      <c r="Q86" s="198">
        <f t="shared" si="90"/>
        <v>62</v>
      </c>
      <c r="R86" s="197">
        <f t="shared" si="104"/>
        <v>3</v>
      </c>
      <c r="S86" s="198">
        <f>IF(G86="","",AR86+AT86+AV86+AX86+AZ86)</f>
        <v>0</v>
      </c>
      <c r="T86" s="182">
        <f t="shared" si="32"/>
        <v>3</v>
      </c>
      <c r="U86" s="183">
        <f t="shared" si="33"/>
        <v>0</v>
      </c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5" t="str">
        <f t="shared" ca="1" si="92"/>
        <v/>
      </c>
      <c r="AN86" s="285"/>
      <c r="AO86" s="284" t="str">
        <f t="shared" ca="1" si="105"/>
        <v/>
      </c>
      <c r="AP86" s="284"/>
      <c r="AQ86" s="184">
        <f t="shared" si="93"/>
        <v>1</v>
      </c>
      <c r="AR86" s="184">
        <f t="shared" si="94"/>
        <v>0</v>
      </c>
      <c r="AS86" s="20">
        <f t="shared" si="95"/>
        <v>1</v>
      </c>
      <c r="AT86" s="185">
        <f t="shared" si="96"/>
        <v>0</v>
      </c>
      <c r="AU86" s="184">
        <f t="shared" si="97"/>
        <v>1</v>
      </c>
      <c r="AV86" s="184">
        <f t="shared" si="98"/>
        <v>0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1</v>
      </c>
      <c r="BB86" s="133">
        <f t="shared" si="30"/>
        <v>0</v>
      </c>
      <c r="BC86" s="133">
        <f t="shared" si="31"/>
        <v>0</v>
      </c>
      <c r="BD86" s="133">
        <f t="shared" si="34"/>
        <v>0</v>
      </c>
      <c r="BE86" s="133">
        <f>IF(U75=3,1,0)</f>
        <v>1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TSV Hütschenhausen II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3"/>
        <v/>
      </c>
      <c r="Q87" s="198" t="str">
        <f t="shared" si="90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2"/>
        <v>0</v>
      </c>
      <c r="U87" s="183">
        <f t="shared" si="33"/>
        <v>0</v>
      </c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3" t="str">
        <f t="shared" ca="1" si="92"/>
        <v/>
      </c>
      <c r="AN87" s="283"/>
      <c r="AO87" s="284" t="str">
        <f t="shared" ca="1" si="105"/>
        <v/>
      </c>
      <c r="AP87" s="284"/>
      <c r="AQ87" s="184">
        <f t="shared" si="93"/>
        <v>0</v>
      </c>
      <c r="AR87" s="184">
        <f t="shared" si="94"/>
        <v>0</v>
      </c>
      <c r="AS87" s="20">
        <f t="shared" si="95"/>
        <v>0</v>
      </c>
      <c r="AT87" s="185">
        <f t="shared" si="96"/>
        <v>0</v>
      </c>
      <c r="AU87" s="184">
        <f t="shared" si="97"/>
        <v>0</v>
      </c>
      <c r="AV87" s="184">
        <f t="shared" si="98"/>
        <v>0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1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3" t="str">
        <f t="shared" ca="1" si="92"/>
        <v/>
      </c>
      <c r="AN88" s="283"/>
      <c r="AO88" s="284" t="str">
        <f t="shared" ca="1" si="105"/>
        <v/>
      </c>
      <c r="AP88" s="284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3" t="str">
        <f t="shared" ca="1" si="92"/>
        <v/>
      </c>
      <c r="AN89" s="283"/>
      <c r="AO89" s="284" t="str">
        <f t="shared" ca="1" si="105"/>
        <v/>
      </c>
      <c r="AP89" s="284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3" t="str">
        <f t="shared" ca="1" si="92"/>
        <v/>
      </c>
      <c r="AN90" s="283"/>
      <c r="AO90" s="284" t="str">
        <f t="shared" ca="1" si="105"/>
        <v/>
      </c>
      <c r="AP90" s="284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3" t="str">
        <f t="shared" ca="1" si="92"/>
        <v/>
      </c>
      <c r="AN91" s="283"/>
      <c r="AO91" s="284" t="str">
        <f t="shared" ca="1" si="105"/>
        <v/>
      </c>
      <c r="AP91" s="284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80" t="str">
        <f t="shared" ca="1" si="92"/>
        <v/>
      </c>
      <c r="AN92" s="280"/>
      <c r="AO92" s="281" t="str">
        <f t="shared" ca="1" si="105"/>
        <v/>
      </c>
      <c r="AP92" s="281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2</v>
      </c>
      <c r="BB93" s="214">
        <f t="shared" si="107"/>
        <v>0</v>
      </c>
      <c r="BC93" s="214">
        <f t="shared" si="107"/>
        <v>0</v>
      </c>
      <c r="BD93" s="214">
        <f t="shared" si="107"/>
        <v>2</v>
      </c>
      <c r="BE93" s="214">
        <f t="shared" si="107"/>
        <v>1</v>
      </c>
      <c r="BF93" s="214">
        <f t="shared" si="107"/>
        <v>0</v>
      </c>
      <c r="BG93" s="214">
        <f t="shared" si="107"/>
        <v>0</v>
      </c>
      <c r="BH93" s="214">
        <f t="shared" si="107"/>
        <v>3</v>
      </c>
      <c r="BI93" s="20">
        <f>SUM(BA93:BH93)</f>
        <v>8</v>
      </c>
    </row>
    <row r="94" spans="1:61" ht="15.75" thickBot="1" x14ac:dyDescent="0.3">
      <c r="A94" s="169"/>
      <c r="B94" s="170"/>
      <c r="C94" s="215"/>
      <c r="D94" s="216" t="str">
        <f>E18</f>
        <v>TSV Hütschenhausen II</v>
      </c>
      <c r="E94" s="173" t="str">
        <f>E3</f>
        <v>VBC Altenglan</v>
      </c>
      <c r="F94" s="176">
        <v>23</v>
      </c>
      <c r="G94" s="177">
        <v>25</v>
      </c>
      <c r="H94" s="174">
        <v>25</v>
      </c>
      <c r="I94" s="175">
        <v>18</v>
      </c>
      <c r="J94" s="176">
        <v>25</v>
      </c>
      <c r="K94" s="177">
        <v>16</v>
      </c>
      <c r="L94" s="174">
        <v>25</v>
      </c>
      <c r="M94" s="175">
        <v>20</v>
      </c>
      <c r="N94" s="176"/>
      <c r="O94" s="177"/>
      <c r="P94" s="180">
        <f>IF(F94="","",F94+H94+J94+L94+N94)</f>
        <v>98</v>
      </c>
      <c r="Q94" s="181">
        <f t="shared" ref="Q94:Q103" si="108">IF(G94="","",G94+I94+K94+M94+O94)</f>
        <v>79</v>
      </c>
      <c r="R94" s="180">
        <f>IF(F94="","",AQ94+AS94+AU94+AW94+AY94)</f>
        <v>3</v>
      </c>
      <c r="S94" s="181">
        <f t="shared" ref="S94:S103" si="109">IF(G94="","",AR94+AT94+AV94+AX94+AZ94)</f>
        <v>1</v>
      </c>
      <c r="T94" s="182">
        <f t="shared" si="32"/>
        <v>3</v>
      </c>
      <c r="U94" s="183">
        <f t="shared" si="33"/>
        <v>0</v>
      </c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7" t="str">
        <f t="shared" ref="AM94:AM103" ca="1" si="110">IF(U94&lt;&gt;"","",IF(C94&lt;&gt;"","verlegt",IF(B94&lt;TODAY(),"offen","")))</f>
        <v/>
      </c>
      <c r="AN94" s="287"/>
      <c r="AO94" s="288" t="str">
        <f ca="1">IF(U94&lt;&gt;"","",IF(C94="","",IF(C94&lt;TODAY(),"offen","")))</f>
        <v/>
      </c>
      <c r="AP94" s="288"/>
      <c r="AQ94" s="184">
        <f t="shared" ref="AQ94:AQ103" si="111">IF(F94&gt;G94,1,0)</f>
        <v>0</v>
      </c>
      <c r="AR94" s="184">
        <f t="shared" ref="AR94:AR103" si="112">IF(G94&gt;F94,1,0)</f>
        <v>1</v>
      </c>
      <c r="AS94" s="20">
        <f t="shared" ref="AS94:AS103" si="113">IF(H94&gt;I94,1,0)</f>
        <v>1</v>
      </c>
      <c r="AT94" s="185">
        <f t="shared" ref="AT94:AT103" si="114">IF(I94&gt;H94,1,0)</f>
        <v>0</v>
      </c>
      <c r="AU94" s="184">
        <f t="shared" ref="AU94:AU103" si="115">IF(J94&gt;K94,1,0)</f>
        <v>1</v>
      </c>
      <c r="AV94" s="184">
        <f t="shared" ref="AV94:AV103" si="116">IF(K94&gt;J94,1,0)</f>
        <v>0</v>
      </c>
      <c r="AW94" s="20">
        <f t="shared" ref="AW94:AW103" si="117">IF(L94&gt;M94,1,0)</f>
        <v>1</v>
      </c>
      <c r="AX94" s="20">
        <f t="shared" ref="AX94:AX103" si="118">IF(M94&gt;L94,1,0)</f>
        <v>0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1</v>
      </c>
      <c r="BB94" s="133">
        <f t="shared" si="30"/>
        <v>0</v>
      </c>
      <c r="BC94" s="133">
        <f t="shared" si="31"/>
        <v>0</v>
      </c>
      <c r="BD94" s="133">
        <f t="shared" si="34"/>
        <v>0</v>
      </c>
      <c r="BE94" s="133">
        <f>IF(U43=3,1,0)</f>
        <v>1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TSV Hütschenhausen II</v>
      </c>
      <c r="E95" s="190" t="str">
        <f>E6</f>
        <v xml:space="preserve">TV Rodenbach US 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1">IF(F95="","",F95+H95+J95+L95+N95)</f>
        <v/>
      </c>
      <c r="Q95" s="198" t="str">
        <f t="shared" si="108"/>
        <v/>
      </c>
      <c r="R95" s="197" t="str">
        <f t="shared" ref="R95:R103" si="122">IF(F95="","",AQ95+AS95+AU95+AW95+AY95)</f>
        <v/>
      </c>
      <c r="S95" s="198" t="str">
        <f t="shared" si="109"/>
        <v/>
      </c>
      <c r="T95" s="182">
        <f t="shared" si="32"/>
        <v>0</v>
      </c>
      <c r="U95" s="183">
        <f t="shared" si="33"/>
        <v>0</v>
      </c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3" t="str">
        <f t="shared" ca="1" si="110"/>
        <v/>
      </c>
      <c r="AN95" s="283"/>
      <c r="AO95" s="284" t="str">
        <f t="shared" ref="AO95:AO103" ca="1" si="123">IF(U95&lt;&gt;"","",IF(C95="","",IF(C95&lt;TODAY(),"offen","")))</f>
        <v/>
      </c>
      <c r="AP95" s="284"/>
      <c r="AQ95" s="184">
        <f t="shared" si="111"/>
        <v>0</v>
      </c>
      <c r="AR95" s="184">
        <f t="shared" si="112"/>
        <v>0</v>
      </c>
      <c r="AS95" s="20">
        <f t="shared" si="113"/>
        <v>0</v>
      </c>
      <c r="AT95" s="185">
        <f t="shared" si="114"/>
        <v>0</v>
      </c>
      <c r="AU95" s="184">
        <f t="shared" si="115"/>
        <v>0</v>
      </c>
      <c r="AV95" s="184">
        <f t="shared" si="116"/>
        <v>0</v>
      </c>
      <c r="AW95" s="20">
        <f t="shared" si="117"/>
        <v>0</v>
      </c>
      <c r="AX95" s="20">
        <f t="shared" si="118"/>
        <v>0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0</v>
      </c>
      <c r="BE95" s="133">
        <f>IF(U54=3,1,0)</f>
        <v>0</v>
      </c>
      <c r="BF95" s="133">
        <f>IF(U54=2,1,0)</f>
        <v>0</v>
      </c>
      <c r="BG95" s="133">
        <f>IF(U54=1,1,0)</f>
        <v>1</v>
      </c>
      <c r="BH95" s="133">
        <f>IF(AND(U54=0,T54&lt;&gt;0),1,0)</f>
        <v>0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TSV Hütschenhausen II</v>
      </c>
      <c r="E96" s="190" t="str">
        <f>E9</f>
        <v>SV Miesau</v>
      </c>
      <c r="F96" s="193">
        <v>17</v>
      </c>
      <c r="G96" s="194">
        <v>25</v>
      </c>
      <c r="H96" s="191">
        <v>18</v>
      </c>
      <c r="I96" s="192">
        <v>25</v>
      </c>
      <c r="J96" s="193">
        <v>26</v>
      </c>
      <c r="K96" s="194">
        <v>24</v>
      </c>
      <c r="L96" s="191">
        <v>23</v>
      </c>
      <c r="M96" s="192">
        <v>25</v>
      </c>
      <c r="N96" s="193"/>
      <c r="O96" s="194"/>
      <c r="P96" s="197">
        <f t="shared" si="121"/>
        <v>84</v>
      </c>
      <c r="Q96" s="198">
        <f t="shared" si="108"/>
        <v>99</v>
      </c>
      <c r="R96" s="197">
        <f t="shared" si="122"/>
        <v>1</v>
      </c>
      <c r="S96" s="198">
        <f t="shared" si="109"/>
        <v>3</v>
      </c>
      <c r="T96" s="182">
        <f t="shared" si="32"/>
        <v>0</v>
      </c>
      <c r="U96" s="183">
        <f t="shared" si="33"/>
        <v>3</v>
      </c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3" t="str">
        <f t="shared" ca="1" si="110"/>
        <v/>
      </c>
      <c r="AN96" s="283"/>
      <c r="AO96" s="284" t="str">
        <f t="shared" ca="1" si="123"/>
        <v/>
      </c>
      <c r="AP96" s="284"/>
      <c r="AQ96" s="184">
        <f t="shared" si="111"/>
        <v>0</v>
      </c>
      <c r="AR96" s="184">
        <f t="shared" si="112"/>
        <v>1</v>
      </c>
      <c r="AS96" s="20">
        <f t="shared" si="113"/>
        <v>0</v>
      </c>
      <c r="AT96" s="185">
        <f t="shared" si="114"/>
        <v>1</v>
      </c>
      <c r="AU96" s="184">
        <f t="shared" si="115"/>
        <v>1</v>
      </c>
      <c r="AV96" s="184">
        <f t="shared" si="116"/>
        <v>0</v>
      </c>
      <c r="AW96" s="20">
        <f t="shared" si="117"/>
        <v>0</v>
      </c>
      <c r="AX96" s="20">
        <f t="shared" si="118"/>
        <v>1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1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1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TSV Hütschenhausen II</v>
      </c>
      <c r="E97" s="190" t="str">
        <f>E12</f>
        <v>VC Feuerball Kaiserslautern</v>
      </c>
      <c r="F97" s="193">
        <v>25</v>
      </c>
      <c r="G97" s="194">
        <v>9</v>
      </c>
      <c r="H97" s="191">
        <v>25</v>
      </c>
      <c r="I97" s="192">
        <v>14</v>
      </c>
      <c r="J97" s="193">
        <v>25</v>
      </c>
      <c r="K97" s="194">
        <v>13</v>
      </c>
      <c r="L97" s="191"/>
      <c r="M97" s="192"/>
      <c r="N97" s="193"/>
      <c r="O97" s="194"/>
      <c r="P97" s="197">
        <f t="shared" si="121"/>
        <v>75</v>
      </c>
      <c r="Q97" s="198">
        <f t="shared" si="108"/>
        <v>36</v>
      </c>
      <c r="R97" s="197">
        <f t="shared" si="122"/>
        <v>3</v>
      </c>
      <c r="S97" s="198">
        <f t="shared" si="109"/>
        <v>0</v>
      </c>
      <c r="T97" s="182">
        <f t="shared" si="32"/>
        <v>3</v>
      </c>
      <c r="U97" s="183">
        <f t="shared" si="33"/>
        <v>0</v>
      </c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5" t="str">
        <f t="shared" ca="1" si="110"/>
        <v/>
      </c>
      <c r="AN97" s="285"/>
      <c r="AO97" s="284" t="str">
        <f t="shared" ca="1" si="123"/>
        <v/>
      </c>
      <c r="AP97" s="284"/>
      <c r="AQ97" s="184">
        <f t="shared" si="111"/>
        <v>1</v>
      </c>
      <c r="AR97" s="184">
        <f t="shared" si="112"/>
        <v>0</v>
      </c>
      <c r="AS97" s="20">
        <f t="shared" si="113"/>
        <v>1</v>
      </c>
      <c r="AT97" s="185">
        <f t="shared" si="114"/>
        <v>0</v>
      </c>
      <c r="AU97" s="184">
        <f t="shared" si="115"/>
        <v>1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1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TSV Hütschenhausen II</v>
      </c>
      <c r="E98" s="190" t="str">
        <f>E15</f>
        <v>TSG Trippstadt</v>
      </c>
      <c r="F98" s="193">
        <v>25</v>
      </c>
      <c r="G98" s="194">
        <v>15</v>
      </c>
      <c r="H98" s="191">
        <v>21</v>
      </c>
      <c r="I98" s="192">
        <v>25</v>
      </c>
      <c r="J98" s="193">
        <v>25</v>
      </c>
      <c r="K98" s="194">
        <v>14</v>
      </c>
      <c r="L98" s="191">
        <v>25</v>
      </c>
      <c r="M98" s="192">
        <v>18</v>
      </c>
      <c r="N98" s="193"/>
      <c r="O98" s="194"/>
      <c r="P98" s="197">
        <f t="shared" si="121"/>
        <v>96</v>
      </c>
      <c r="Q98" s="198">
        <f t="shared" si="108"/>
        <v>72</v>
      </c>
      <c r="R98" s="197">
        <f t="shared" si="122"/>
        <v>3</v>
      </c>
      <c r="S98" s="198">
        <f t="shared" si="109"/>
        <v>1</v>
      </c>
      <c r="T98" s="182">
        <f t="shared" si="32"/>
        <v>3</v>
      </c>
      <c r="U98" s="183">
        <f t="shared" si="33"/>
        <v>0</v>
      </c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3" t="str">
        <f t="shared" ca="1" si="110"/>
        <v/>
      </c>
      <c r="AN98" s="283"/>
      <c r="AO98" s="284" t="str">
        <f t="shared" ca="1" si="123"/>
        <v/>
      </c>
      <c r="AP98" s="284"/>
      <c r="AQ98" s="184">
        <f t="shared" si="111"/>
        <v>1</v>
      </c>
      <c r="AR98" s="184">
        <f t="shared" si="112"/>
        <v>0</v>
      </c>
      <c r="AS98" s="20">
        <f t="shared" si="113"/>
        <v>0</v>
      </c>
      <c r="AT98" s="185">
        <f t="shared" si="114"/>
        <v>1</v>
      </c>
      <c r="AU98" s="184">
        <f t="shared" si="115"/>
        <v>1</v>
      </c>
      <c r="AV98" s="184">
        <f t="shared" si="116"/>
        <v>0</v>
      </c>
      <c r="AW98" s="20">
        <f t="shared" si="117"/>
        <v>1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1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TSV Hütschenhausen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3" t="str">
        <f t="shared" ca="1" si="110"/>
        <v/>
      </c>
      <c r="AN99" s="283"/>
      <c r="AO99" s="284" t="str">
        <f t="shared" ca="1" si="123"/>
        <v/>
      </c>
      <c r="AP99" s="284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TSV Hütschenhausen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3" t="str">
        <f t="shared" ca="1" si="110"/>
        <v/>
      </c>
      <c r="AN100" s="283"/>
      <c r="AO100" s="284" t="str">
        <f t="shared" ca="1" si="123"/>
        <v/>
      </c>
      <c r="AP100" s="284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TSV Hütschenhausen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3" t="str">
        <f t="shared" ca="1" si="110"/>
        <v/>
      </c>
      <c r="AN101" s="283"/>
      <c r="AO101" s="284" t="str">
        <f t="shared" ca="1" si="123"/>
        <v/>
      </c>
      <c r="AP101" s="284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TSV Hütschenhausen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3" t="str">
        <f t="shared" ca="1" si="110"/>
        <v/>
      </c>
      <c r="AN102" s="283"/>
      <c r="AO102" s="284" t="str">
        <f t="shared" ca="1" si="123"/>
        <v/>
      </c>
      <c r="AP102" s="284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TSV Hütschenhausen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80" t="str">
        <f t="shared" ca="1" si="110"/>
        <v/>
      </c>
      <c r="AN103" s="280"/>
      <c r="AO103" s="281" t="str">
        <f t="shared" ca="1" si="123"/>
        <v/>
      </c>
      <c r="AP103" s="281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3</v>
      </c>
      <c r="BB104" s="214">
        <f t="shared" si="125"/>
        <v>0</v>
      </c>
      <c r="BC104" s="214">
        <f t="shared" si="125"/>
        <v>0</v>
      </c>
      <c r="BD104" s="214">
        <f t="shared" si="125"/>
        <v>1</v>
      </c>
      <c r="BE104" s="214">
        <f t="shared" si="125"/>
        <v>1</v>
      </c>
      <c r="BF104" s="214">
        <f t="shared" si="125"/>
        <v>0</v>
      </c>
      <c r="BG104" s="214">
        <f t="shared" si="125"/>
        <v>1</v>
      </c>
      <c r="BH104" s="214">
        <f t="shared" si="125"/>
        <v>1</v>
      </c>
      <c r="BI104" s="20">
        <f>SUM(BA104:BH104)</f>
        <v>7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>VBC Altenglan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7" t="str">
        <f t="shared" ref="AM105:AM114" ca="1" si="130">IF(U105&lt;&gt;"","",IF(C105&lt;&gt;"","verlegt",IF(B105&lt;TODAY(),"offen","")))</f>
        <v/>
      </c>
      <c r="AN105" s="287"/>
      <c r="AO105" s="288" t="str">
        <f ca="1">IF(U105&lt;&gt;"","",IF(C105="","",IF(C105&lt;TODAY(),"offen","")))</f>
        <v/>
      </c>
      <c r="AP105" s="288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 xml:space="preserve">TV Rodenbach US 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3" t="str">
        <f t="shared" ca="1" si="130"/>
        <v/>
      </c>
      <c r="AN106" s="283"/>
      <c r="AO106" s="284" t="str">
        <f t="shared" ref="AO106:AO114" ca="1" si="147">IF(U106&lt;&gt;"","",IF(C106="","",IF(C106&lt;TODAY(),"offen","")))</f>
        <v/>
      </c>
      <c r="AP106" s="284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3" t="str">
        <f t="shared" ca="1" si="130"/>
        <v/>
      </c>
      <c r="AN107" s="283"/>
      <c r="AO107" s="284" t="str">
        <f t="shared" ca="1" si="147"/>
        <v/>
      </c>
      <c r="AP107" s="284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VC Feuerball Kaiserslautern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5" t="str">
        <f t="shared" ca="1" si="130"/>
        <v/>
      </c>
      <c r="AN108" s="285"/>
      <c r="AO108" s="284" t="str">
        <f t="shared" ca="1" si="147"/>
        <v/>
      </c>
      <c r="AP108" s="284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3" t="str">
        <f t="shared" ca="1" si="130"/>
        <v/>
      </c>
      <c r="AN109" s="283"/>
      <c r="AO109" s="284" t="str">
        <f t="shared" ca="1" si="147"/>
        <v/>
      </c>
      <c r="AP109" s="284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TSV Hütschenhausen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3" t="str">
        <f t="shared" ca="1" si="130"/>
        <v/>
      </c>
      <c r="AN110" s="283"/>
      <c r="AO110" s="284" t="str">
        <f t="shared" ca="1" si="147"/>
        <v/>
      </c>
      <c r="AP110" s="284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3" t="str">
        <f t="shared" ca="1" si="130"/>
        <v/>
      </c>
      <c r="AN111" s="283"/>
      <c r="AO111" s="284" t="str">
        <f t="shared" ca="1" si="147"/>
        <v/>
      </c>
      <c r="AP111" s="284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3" t="str">
        <f t="shared" ca="1" si="130"/>
        <v/>
      </c>
      <c r="AN112" s="283"/>
      <c r="AO112" s="284" t="str">
        <f t="shared" ca="1" si="147"/>
        <v/>
      </c>
      <c r="AP112" s="284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3" t="str">
        <f t="shared" ca="1" si="130"/>
        <v/>
      </c>
      <c r="AN113" s="283"/>
      <c r="AO113" s="284" t="str">
        <f t="shared" ca="1" si="147"/>
        <v/>
      </c>
      <c r="AP113" s="284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80" t="str">
        <f t="shared" ca="1" si="130"/>
        <v/>
      </c>
      <c r="AN114" s="280"/>
      <c r="AO114" s="281" t="str">
        <f t="shared" ca="1" si="147"/>
        <v/>
      </c>
      <c r="AP114" s="281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>VBC Altenglan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7" t="str">
        <f t="shared" ref="AM116:AM125" ca="1" si="152">IF(U116&lt;&gt;"","",IF(C116&lt;&gt;"","verlegt",IF(B116&lt;TODAY(),"offen","")))</f>
        <v/>
      </c>
      <c r="AN116" s="287"/>
      <c r="AO116" s="288" t="str">
        <f ca="1">IF(U116&lt;&gt;"","",IF(C116="","",IF(C116&lt;TODAY(),"offen","")))</f>
        <v/>
      </c>
      <c r="AP116" s="288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 xml:space="preserve">TV Rodenbach US 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3" t="str">
        <f t="shared" ca="1" si="152"/>
        <v/>
      </c>
      <c r="AN117" s="283"/>
      <c r="AO117" s="284" t="str">
        <f t="shared" ref="AO117:AO125" ca="1" si="165">IF(U117&lt;&gt;"","",IF(C117="","",IF(C117&lt;TODAY(),"offen","")))</f>
        <v/>
      </c>
      <c r="AP117" s="284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3" t="str">
        <f t="shared" ca="1" si="152"/>
        <v/>
      </c>
      <c r="AN118" s="283"/>
      <c r="AO118" s="284" t="str">
        <f t="shared" ca="1" si="165"/>
        <v/>
      </c>
      <c r="AP118" s="284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VC Feuerball Kaiserslautern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5" t="str">
        <f t="shared" ca="1" si="152"/>
        <v/>
      </c>
      <c r="AN119" s="285"/>
      <c r="AO119" s="284" t="str">
        <f t="shared" ca="1" si="165"/>
        <v/>
      </c>
      <c r="AP119" s="284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3" t="str">
        <f t="shared" ca="1" si="152"/>
        <v/>
      </c>
      <c r="AN120" s="283"/>
      <c r="AO120" s="284" t="str">
        <f t="shared" ca="1" si="165"/>
        <v/>
      </c>
      <c r="AP120" s="284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TSV Hütschenhausen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3" t="str">
        <f t="shared" ca="1" si="152"/>
        <v/>
      </c>
      <c r="AN121" s="283"/>
      <c r="AO121" s="284" t="str">
        <f t="shared" ca="1" si="165"/>
        <v/>
      </c>
      <c r="AP121" s="284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3" t="str">
        <f t="shared" ca="1" si="152"/>
        <v/>
      </c>
      <c r="AN122" s="283"/>
      <c r="AO122" s="284" t="str">
        <f t="shared" ca="1" si="165"/>
        <v/>
      </c>
      <c r="AP122" s="284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3" t="str">
        <f t="shared" ca="1" si="152"/>
        <v/>
      </c>
      <c r="AN123" s="283"/>
      <c r="AO123" s="284" t="str">
        <f t="shared" ca="1" si="165"/>
        <v/>
      </c>
      <c r="AP123" s="284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3" t="str">
        <f t="shared" ca="1" si="152"/>
        <v/>
      </c>
      <c r="AN124" s="283"/>
      <c r="AO124" s="284" t="str">
        <f t="shared" ca="1" si="165"/>
        <v/>
      </c>
      <c r="AP124" s="284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79"/>
      <c r="AK125" s="279"/>
      <c r="AL125" s="279"/>
      <c r="AM125" s="280" t="str">
        <f t="shared" ca="1" si="152"/>
        <v/>
      </c>
      <c r="AN125" s="280"/>
      <c r="AO125" s="281" t="str">
        <f t="shared" ca="1" si="165"/>
        <v/>
      </c>
      <c r="AP125" s="28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>VBC Altenglan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7" t="str">
        <f t="shared" ref="AM127:AM136" ca="1" si="170">IF(U127&lt;&gt;"","",IF(C127&lt;&gt;"","verlegt",IF(B127&lt;TODAY(),"offen","")))</f>
        <v/>
      </c>
      <c r="AN127" s="287"/>
      <c r="AO127" s="288" t="str">
        <f ca="1">IF(U127&lt;&gt;"","",IF(C127="","",IF(C127&lt;TODAY(),"offen","")))</f>
        <v/>
      </c>
      <c r="AP127" s="288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 xml:space="preserve">TV Rodenbach US 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3" t="str">
        <f t="shared" ca="1" si="170"/>
        <v/>
      </c>
      <c r="AN128" s="283"/>
      <c r="AO128" s="284" t="str">
        <f t="shared" ref="AO128:AO136" ca="1" si="183">IF(U128&lt;&gt;"","",IF(C128="","",IF(C128&lt;TODAY(),"offen","")))</f>
        <v/>
      </c>
      <c r="AP128" s="284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3" t="str">
        <f t="shared" ca="1" si="170"/>
        <v/>
      </c>
      <c r="AN129" s="283"/>
      <c r="AO129" s="284" t="str">
        <f t="shared" ca="1" si="183"/>
        <v/>
      </c>
      <c r="AP129" s="284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VC Feuerball Kaiserslautern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5" t="str">
        <f t="shared" ca="1" si="170"/>
        <v/>
      </c>
      <c r="AN130" s="285"/>
      <c r="AO130" s="284" t="str">
        <f t="shared" ca="1" si="183"/>
        <v/>
      </c>
      <c r="AP130" s="284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3" t="str">
        <f t="shared" ca="1" si="170"/>
        <v/>
      </c>
      <c r="AN131" s="283"/>
      <c r="AO131" s="284" t="str">
        <f t="shared" ca="1" si="183"/>
        <v/>
      </c>
      <c r="AP131" s="284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TSV Hütschenhausen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3" t="str">
        <f t="shared" ca="1" si="170"/>
        <v/>
      </c>
      <c r="AN132" s="283"/>
      <c r="AO132" s="284" t="str">
        <f t="shared" ca="1" si="183"/>
        <v/>
      </c>
      <c r="AP132" s="284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3" t="str">
        <f t="shared" ca="1" si="170"/>
        <v/>
      </c>
      <c r="AN133" s="283"/>
      <c r="AO133" s="284" t="str">
        <f t="shared" ca="1" si="183"/>
        <v/>
      </c>
      <c r="AP133" s="284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3" t="str">
        <f t="shared" ca="1" si="170"/>
        <v/>
      </c>
      <c r="AN134" s="283"/>
      <c r="AO134" s="284" t="str">
        <f t="shared" ca="1" si="183"/>
        <v/>
      </c>
      <c r="AP134" s="284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3" t="str">
        <f t="shared" ca="1" si="170"/>
        <v/>
      </c>
      <c r="AN135" s="283"/>
      <c r="AO135" s="284" t="str">
        <f t="shared" ca="1" si="183"/>
        <v/>
      </c>
      <c r="AP135" s="284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79"/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279"/>
      <c r="AH136" s="279"/>
      <c r="AI136" s="279"/>
      <c r="AJ136" s="279"/>
      <c r="AK136" s="279"/>
      <c r="AL136" s="279"/>
      <c r="AM136" s="280" t="str">
        <f t="shared" ca="1" si="170"/>
        <v/>
      </c>
      <c r="AN136" s="280"/>
      <c r="AO136" s="281" t="str">
        <f t="shared" ca="1" si="183"/>
        <v/>
      </c>
      <c r="AP136" s="28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>VBC Altenglan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6"/>
      <c r="AI138" s="286"/>
      <c r="AJ138" s="286"/>
      <c r="AK138" s="286"/>
      <c r="AL138" s="286"/>
      <c r="AM138" s="287" t="str">
        <f t="shared" ref="AM138:AM147" ca="1" si="188">IF(U138&lt;&gt;"","",IF(C138&lt;&gt;"","verlegt",IF(B138&lt;TODAY(),"offen","")))</f>
        <v/>
      </c>
      <c r="AN138" s="287"/>
      <c r="AO138" s="288" t="str">
        <f ca="1">IF(U138&lt;&gt;"","",IF(C138="","",IF(C138&lt;TODAY(),"offen","")))</f>
        <v/>
      </c>
      <c r="AP138" s="288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 xml:space="preserve">TV Rodenbach US 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3" t="str">
        <f t="shared" ca="1" si="188"/>
        <v/>
      </c>
      <c r="AN139" s="283"/>
      <c r="AO139" s="284" t="str">
        <f t="shared" ref="AO139:AO147" ca="1" si="201">IF(U139&lt;&gt;"","",IF(C139="","",IF(C139&lt;TODAY(),"offen","")))</f>
        <v/>
      </c>
      <c r="AP139" s="284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3" t="str">
        <f t="shared" ca="1" si="188"/>
        <v/>
      </c>
      <c r="AN140" s="283"/>
      <c r="AO140" s="284" t="str">
        <f t="shared" ca="1" si="201"/>
        <v/>
      </c>
      <c r="AP140" s="284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VC Feuerball Kaiserslautern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5" t="str">
        <f t="shared" ca="1" si="188"/>
        <v/>
      </c>
      <c r="AN141" s="285"/>
      <c r="AO141" s="284" t="str">
        <f t="shared" ca="1" si="201"/>
        <v/>
      </c>
      <c r="AP141" s="284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3" t="str">
        <f t="shared" ca="1" si="188"/>
        <v/>
      </c>
      <c r="AN142" s="283"/>
      <c r="AO142" s="284" t="str">
        <f t="shared" ca="1" si="201"/>
        <v/>
      </c>
      <c r="AP142" s="284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TSV Hütschenhausen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3" t="str">
        <f t="shared" ca="1" si="188"/>
        <v/>
      </c>
      <c r="AN143" s="283"/>
      <c r="AO143" s="284" t="str">
        <f t="shared" ca="1" si="201"/>
        <v/>
      </c>
      <c r="AP143" s="284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3" t="str">
        <f t="shared" ca="1" si="188"/>
        <v/>
      </c>
      <c r="AN144" s="283"/>
      <c r="AO144" s="284" t="str">
        <f t="shared" ca="1" si="201"/>
        <v/>
      </c>
      <c r="AP144" s="284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3" t="str">
        <f t="shared" ca="1" si="188"/>
        <v/>
      </c>
      <c r="AN145" s="283"/>
      <c r="AO145" s="284" t="str">
        <f t="shared" ca="1" si="201"/>
        <v/>
      </c>
      <c r="AP145" s="284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3" t="str">
        <f t="shared" ca="1" si="188"/>
        <v/>
      </c>
      <c r="AN146" s="283"/>
      <c r="AO146" s="284" t="str">
        <f t="shared" ca="1" si="201"/>
        <v/>
      </c>
      <c r="AP146" s="284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79"/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  <c r="AJ147" s="279"/>
      <c r="AK147" s="279"/>
      <c r="AL147" s="279"/>
      <c r="AM147" s="280" t="str">
        <f t="shared" ca="1" si="188"/>
        <v/>
      </c>
      <c r="AN147" s="280"/>
      <c r="AO147" s="281" t="str">
        <f t="shared" ca="1" si="201"/>
        <v/>
      </c>
      <c r="AP147" s="28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>VBC Altenglan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6"/>
      <c r="W149" s="286"/>
      <c r="X149" s="286"/>
      <c r="Y149" s="286"/>
      <c r="Z149" s="286"/>
      <c r="AA149" s="286"/>
      <c r="AB149" s="286"/>
      <c r="AC149" s="286"/>
      <c r="AD149" s="286"/>
      <c r="AE149" s="286"/>
      <c r="AF149" s="286"/>
      <c r="AG149" s="286"/>
      <c r="AH149" s="286"/>
      <c r="AI149" s="286"/>
      <c r="AJ149" s="286"/>
      <c r="AK149" s="286"/>
      <c r="AL149" s="286"/>
      <c r="AM149" s="287" t="str">
        <f t="shared" ref="AM149:AM158" ca="1" si="206">IF(U149&lt;&gt;"","",IF(C149&lt;&gt;"","verlegt",IF(B149&lt;TODAY(),"offen","")))</f>
        <v/>
      </c>
      <c r="AN149" s="287"/>
      <c r="AO149" s="288" t="str">
        <f ca="1">IF(U149&lt;&gt;"","",IF(C149="","",IF(C149&lt;TODAY(),"offen","")))</f>
        <v/>
      </c>
      <c r="AP149" s="288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 xml:space="preserve">TV Rodenbach US 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3" t="str">
        <f t="shared" ca="1" si="206"/>
        <v/>
      </c>
      <c r="AN150" s="283"/>
      <c r="AO150" s="284" t="str">
        <f t="shared" ref="AO150:AO158" ca="1" si="218">IF(U150&lt;&gt;"","",IF(C150="","",IF(C150&lt;TODAY(),"offen","")))</f>
        <v/>
      </c>
      <c r="AP150" s="284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3" t="str">
        <f t="shared" ca="1" si="206"/>
        <v/>
      </c>
      <c r="AN151" s="283"/>
      <c r="AO151" s="284" t="str">
        <f t="shared" ca="1" si="218"/>
        <v/>
      </c>
      <c r="AP151" s="284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VC Feuerball Kaiserslautern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5" t="str">
        <f t="shared" ca="1" si="206"/>
        <v/>
      </c>
      <c r="AN152" s="285"/>
      <c r="AO152" s="284" t="str">
        <f t="shared" ca="1" si="218"/>
        <v/>
      </c>
      <c r="AP152" s="284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3" t="str">
        <f t="shared" ca="1" si="206"/>
        <v/>
      </c>
      <c r="AN153" s="283"/>
      <c r="AO153" s="284" t="str">
        <f t="shared" ca="1" si="218"/>
        <v/>
      </c>
      <c r="AP153" s="284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TSV Hütschenhausen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3" t="str">
        <f t="shared" ca="1" si="206"/>
        <v/>
      </c>
      <c r="AN154" s="283"/>
      <c r="AO154" s="284" t="str">
        <f t="shared" ca="1" si="218"/>
        <v/>
      </c>
      <c r="AP154" s="284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3" t="str">
        <f t="shared" ca="1" si="206"/>
        <v/>
      </c>
      <c r="AN155" s="283"/>
      <c r="AO155" s="284" t="str">
        <f t="shared" ca="1" si="218"/>
        <v/>
      </c>
      <c r="AP155" s="284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3" t="str">
        <f t="shared" ca="1" si="206"/>
        <v/>
      </c>
      <c r="AN156" s="283"/>
      <c r="AO156" s="284" t="str">
        <f t="shared" ca="1" si="218"/>
        <v/>
      </c>
      <c r="AP156" s="284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3" t="str">
        <f t="shared" ca="1" si="206"/>
        <v/>
      </c>
      <c r="AN157" s="283"/>
      <c r="AO157" s="284" t="str">
        <f t="shared" ca="1" si="218"/>
        <v/>
      </c>
      <c r="AP157" s="284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80" t="str">
        <f t="shared" ca="1" si="206"/>
        <v/>
      </c>
      <c r="AN158" s="280"/>
      <c r="AO158" s="281" t="str">
        <f t="shared" ca="1" si="218"/>
        <v/>
      </c>
      <c r="AP158" s="28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L159"/>
  <sheetViews>
    <sheetView topLeftCell="C1" zoomScale="101" zoomScaleNormal="101" workbookViewId="0">
      <selection activeCell="N76" sqref="N76"/>
    </sheetView>
  </sheetViews>
  <sheetFormatPr baseColWidth="10" defaultColWidth="20.7109375" defaultRowHeight="12.75" x14ac:dyDescent="0.2"/>
  <cols>
    <col min="1" max="1" width="10.42578125" style="8" bestFit="1" customWidth="1"/>
    <col min="2" max="2" width="30.7109375" style="19" bestFit="1" customWidth="1"/>
    <col min="3" max="3" width="9.85546875" style="8" bestFit="1" customWidth="1"/>
    <col min="4" max="5" width="21.28515625" style="8" bestFit="1" customWidth="1"/>
    <col min="6" max="6" width="6.7109375" style="8" bestFit="1" customWidth="1"/>
    <col min="7" max="7" width="4" style="8" bestFit="1" customWidth="1"/>
    <col min="8" max="8" width="6.7109375" style="8" bestFit="1" customWidth="1"/>
    <col min="9" max="9" width="4" style="8" bestFit="1" customWidth="1"/>
    <col min="10" max="10" width="6.7109375" style="8" bestFit="1" customWidth="1"/>
    <col min="11" max="11" width="4.28515625" style="8" bestFit="1" customWidth="1"/>
    <col min="12" max="12" width="6.7109375" style="8" bestFit="1" customWidth="1"/>
    <col min="13" max="13" width="4.28515625" style="8" bestFit="1" customWidth="1"/>
    <col min="14" max="14" width="6.7109375" style="8" bestFit="1" customWidth="1"/>
    <col min="15" max="15" width="4" style="8" bestFit="1" customWidth="1"/>
    <col min="16" max="16" width="7.7109375" style="8" bestFit="1" customWidth="1"/>
    <col min="17" max="17" width="4.28515625" style="8" bestFit="1" customWidth="1"/>
    <col min="18" max="18" width="5" style="8" bestFit="1" customWidth="1"/>
    <col min="19" max="19" width="3.140625" style="8" bestFit="1" customWidth="1"/>
    <col min="20" max="20" width="5.85546875" style="8" bestFit="1" customWidth="1"/>
    <col min="21" max="21" width="3.140625" style="8" bestFit="1" customWidth="1"/>
    <col min="22" max="22" width="14.7109375" style="8" bestFit="1" customWidth="1"/>
    <col min="23" max="23" width="3.140625" style="8" bestFit="1" customWidth="1"/>
    <col min="24" max="24" width="3.28515625" style="8" bestFit="1" customWidth="1"/>
    <col min="25" max="25" width="3.140625" style="8" bestFit="1" customWidth="1"/>
    <col min="26" max="26" width="3.28515625" style="8" bestFit="1" customWidth="1"/>
    <col min="27" max="27" width="3.140625" style="8" bestFit="1" customWidth="1"/>
    <col min="28" max="32" width="3.7109375" style="8" bestFit="1" customWidth="1"/>
    <col min="33" max="33" width="5.7109375" style="8" bestFit="1" customWidth="1"/>
    <col min="34" max="34" width="3.140625" style="8" bestFit="1" customWidth="1"/>
    <col min="35" max="35" width="7.28515625" style="8" bestFit="1" customWidth="1"/>
    <col min="36" max="36" width="3.140625" style="8" bestFit="1" customWidth="1"/>
    <col min="37" max="37" width="3.7109375" style="8" bestFit="1" customWidth="1"/>
    <col min="38" max="38" width="12.85546875" style="8" bestFit="1" customWidth="1"/>
    <col min="39" max="39" width="4.28515625" style="8" bestFit="1" customWidth="1"/>
    <col min="40" max="40" width="13.5703125" style="8" bestFit="1" customWidth="1"/>
    <col min="41" max="41" width="4.28515625" style="8" bestFit="1" customWidth="1"/>
    <col min="42" max="42" width="7.7109375" style="8" bestFit="1" customWidth="1"/>
    <col min="43" max="43" width="5.5703125" style="8" bestFit="1" customWidth="1"/>
    <col min="44" max="44" width="9.28515625" style="8" bestFit="1" customWidth="1"/>
    <col min="45" max="45" width="6.28515625" style="8" bestFit="1" customWidth="1"/>
    <col min="46" max="46" width="15.855468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0" width="3.42578125" style="8" bestFit="1" customWidth="1"/>
    <col min="51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58.15" customHeight="1" thickBot="1" x14ac:dyDescent="0.25">
      <c r="A1" s="1"/>
      <c r="B1" s="2"/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58.15" customHeight="1" thickBot="1" x14ac:dyDescent="0.3">
      <c r="A2" s="1"/>
      <c r="B2" s="2"/>
      <c r="C2" s="3"/>
      <c r="D2" s="4"/>
      <c r="E2" s="9" t="s">
        <v>0</v>
      </c>
      <c r="F2" s="294" t="str">
        <f>E3</f>
        <v xml:space="preserve">Erlenbach/Morlautern </v>
      </c>
      <c r="G2" s="294"/>
      <c r="H2" s="294" t="str">
        <f>E6</f>
        <v>TV Rodenbach US I</v>
      </c>
      <c r="I2" s="294"/>
      <c r="J2" s="294" t="str">
        <f>E9</f>
        <v>SV Miesau</v>
      </c>
      <c r="K2" s="294"/>
      <c r="L2" s="294" t="str">
        <f>E12</f>
        <v>TV Rodenbach US III</v>
      </c>
      <c r="M2" s="294"/>
      <c r="N2" s="294" t="str">
        <f>E15</f>
        <v>TSG Trippstadt</v>
      </c>
      <c r="O2" s="294"/>
      <c r="P2" s="294" t="str">
        <f>E18</f>
        <v>TV Rodenbach US II</v>
      </c>
      <c r="Q2" s="294"/>
      <c r="R2" s="295">
        <f>E21</f>
        <v>0</v>
      </c>
      <c r="S2" s="295"/>
      <c r="T2" s="296"/>
      <c r="U2" s="296"/>
      <c r="V2" s="296">
        <f>E27</f>
        <v>0</v>
      </c>
      <c r="W2" s="296"/>
      <c r="X2" s="296">
        <f>E30</f>
        <v>0</v>
      </c>
      <c r="Y2" s="296"/>
      <c r="Z2" s="298">
        <f>E33</f>
        <v>0</v>
      </c>
      <c r="AA2" s="298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299" t="s">
        <v>6</v>
      </c>
      <c r="AH2" s="300"/>
      <c r="AI2" s="299" t="s">
        <v>7</v>
      </c>
      <c r="AJ2" s="300"/>
      <c r="AK2" s="10" t="s">
        <v>8</v>
      </c>
      <c r="AL2" s="297" t="s">
        <v>9</v>
      </c>
      <c r="AM2" s="297"/>
      <c r="AN2" s="301" t="s">
        <v>10</v>
      </c>
      <c r="AO2" s="301"/>
      <c r="AP2" s="302" t="s">
        <v>11</v>
      </c>
      <c r="AQ2" s="302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6.5" thickBot="1" x14ac:dyDescent="0.3">
      <c r="A3" s="18"/>
      <c r="C3" s="20"/>
      <c r="D3" s="21"/>
      <c r="E3" s="291" t="s">
        <v>58</v>
      </c>
      <c r="F3" s="22" t="s">
        <v>22</v>
      </c>
      <c r="G3" s="23" t="s">
        <v>22</v>
      </c>
      <c r="H3" s="24" t="str">
        <f>P39</f>
        <v/>
      </c>
      <c r="I3" s="25" t="str">
        <f>Q39</f>
        <v/>
      </c>
      <c r="J3" s="26">
        <f>P40</f>
        <v>99</v>
      </c>
      <c r="K3" s="27">
        <f>Q40</f>
        <v>67</v>
      </c>
      <c r="L3" s="24">
        <f>P41</f>
        <v>95</v>
      </c>
      <c r="M3" s="28">
        <f>Q41</f>
        <v>66</v>
      </c>
      <c r="N3" s="22">
        <f>P42</f>
        <v>75</v>
      </c>
      <c r="O3" s="23">
        <f>Q42</f>
        <v>40</v>
      </c>
      <c r="P3" s="24" t="str">
        <f>P43</f>
        <v/>
      </c>
      <c r="Q3" s="2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269</v>
      </c>
      <c r="AM3" s="36">
        <f t="shared" si="0"/>
        <v>173</v>
      </c>
      <c r="AN3" s="36">
        <f>SUM(G6,G9,G12,G15,G18,G21,G24,G27,G30,G33)</f>
        <v>265</v>
      </c>
      <c r="AO3" s="37">
        <f>SUM(F6,F9,F12,F15,F18,F21,F24,F27,F30,F33)</f>
        <v>205</v>
      </c>
      <c r="AP3" s="38">
        <f>AL3+AN3</f>
        <v>534</v>
      </c>
      <c r="AQ3" s="39">
        <f>AM3+AO3</f>
        <v>378</v>
      </c>
      <c r="AR3" s="40">
        <f>IF(AQ3=0,"",AP3/AQ3)</f>
        <v>1.4126984126984128</v>
      </c>
      <c r="AS3" s="41"/>
      <c r="AT3" s="42" t="s">
        <v>23</v>
      </c>
      <c r="AU3" s="43"/>
      <c r="AV3" s="43"/>
      <c r="AW3" s="43"/>
      <c r="AX3" s="43">
        <f>IF(H4&gt;I4,1,0)</f>
        <v>0</v>
      </c>
      <c r="AY3" s="44">
        <f>IF(J4&gt;K4,1,0)</f>
        <v>1</v>
      </c>
      <c r="AZ3" s="43">
        <f>IF(L4&gt;M4,1,0)</f>
        <v>1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3</v>
      </c>
      <c r="BI3" s="16"/>
      <c r="BJ3" s="16">
        <f>IF(AQ3&lt;&gt;0,ROUND(AP3/AQ3,1)*10,AP3*10)</f>
        <v>14</v>
      </c>
      <c r="BK3" s="16">
        <f>IF(AQ3&lt;&gt;0,AP3/AQ3,0)</f>
        <v>1.4126984126984128</v>
      </c>
      <c r="BL3" s="17" t="s">
        <v>24</v>
      </c>
    </row>
    <row r="4" spans="1:64" ht="15.75" x14ac:dyDescent="0.25">
      <c r="A4" s="18"/>
      <c r="C4" s="20"/>
      <c r="D4" s="21"/>
      <c r="E4" s="292"/>
      <c r="F4" s="45" t="s">
        <v>22</v>
      </c>
      <c r="G4" s="46" t="s">
        <v>22</v>
      </c>
      <c r="H4" s="47" t="str">
        <f>R39</f>
        <v/>
      </c>
      <c r="I4" s="48" t="str">
        <f>S39</f>
        <v/>
      </c>
      <c r="J4" s="49">
        <f>R40</f>
        <v>3</v>
      </c>
      <c r="K4" s="50">
        <f>S40</f>
        <v>1</v>
      </c>
      <c r="L4" s="47">
        <f>R41</f>
        <v>3</v>
      </c>
      <c r="M4" s="51">
        <f>S41</f>
        <v>1</v>
      </c>
      <c r="N4" s="45">
        <f>R42</f>
        <v>3</v>
      </c>
      <c r="O4" s="46">
        <f>S42</f>
        <v>0</v>
      </c>
      <c r="P4" s="47" t="str">
        <f>R43</f>
        <v/>
      </c>
      <c r="Q4" s="51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6</v>
      </c>
      <c r="AC4" s="34">
        <f>BA49+BE49</f>
        <v>6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18</v>
      </c>
      <c r="AH4" s="34">
        <f>AQ4</f>
        <v>4</v>
      </c>
      <c r="AI4" s="56">
        <f>AP5</f>
        <v>18</v>
      </c>
      <c r="AJ4" s="56">
        <f>AQ5</f>
        <v>0</v>
      </c>
      <c r="AK4" s="34">
        <f>BD4</f>
        <v>2</v>
      </c>
      <c r="AL4" s="35">
        <f t="shared" si="0"/>
        <v>9</v>
      </c>
      <c r="AM4" s="35">
        <f t="shared" si="0"/>
        <v>2</v>
      </c>
      <c r="AN4" s="57">
        <f>SUM(G7,G10,G13,G16,G19,G22,G25,G28,G31,G34)</f>
        <v>9</v>
      </c>
      <c r="AO4" s="58">
        <f>SUM(F7,F10,F13,F16,F19,F22,F25,F28,F31,F34)</f>
        <v>2</v>
      </c>
      <c r="AP4" s="59">
        <f t="shared" ref="AP4:AQ35" si="1">AL4+AN4</f>
        <v>18</v>
      </c>
      <c r="AQ4" s="60">
        <f t="shared" si="1"/>
        <v>4</v>
      </c>
      <c r="AR4" s="40">
        <f>IF(AQ4=0,"",AP4/AQ4)</f>
        <v>4.5</v>
      </c>
      <c r="AS4" s="61"/>
      <c r="AT4" s="42"/>
      <c r="AU4" s="43"/>
      <c r="AV4" s="43"/>
      <c r="AW4" s="62">
        <f>AP5*10000000-AQ5*100000+BJ4+BJ3</f>
        <v>180045014</v>
      </c>
      <c r="AX4" s="43"/>
      <c r="AY4" s="44">
        <f>IF(AW4&lt;AW7,7,6)</f>
        <v>7</v>
      </c>
      <c r="AZ4" s="43">
        <f>IF(AW4&lt;AW10,AY4,AY4-1)</f>
        <v>6</v>
      </c>
      <c r="BA4" s="44">
        <f>IF(AW4&lt;AW13,AZ4,AZ4-1)</f>
        <v>5</v>
      </c>
      <c r="BB4" s="43">
        <f>IF(AW4&lt;AW16,BA4,BA4-1)</f>
        <v>4</v>
      </c>
      <c r="BC4" s="44">
        <f>IF(AW4&lt;AW19,BB4,BB4-1)</f>
        <v>3</v>
      </c>
      <c r="BD4" s="43">
        <f>IF(AW4&lt;AW22,BC4,BC4-1)</f>
        <v>2</v>
      </c>
      <c r="BE4" s="44"/>
      <c r="BF4" s="43"/>
      <c r="BG4" s="44"/>
      <c r="BH4" s="43"/>
      <c r="BI4" s="16">
        <f>BH3+BH5</f>
        <v>6</v>
      </c>
      <c r="BJ4" s="16">
        <f>IF(AQ4&lt;&gt;0,ROUND(AP4/AQ4,1)*10000, AP4*10000)</f>
        <v>45000</v>
      </c>
      <c r="BK4" s="16">
        <f>IF(AQ4&lt;&gt;0,AP4/AQ4,0)</f>
        <v>4.5</v>
      </c>
      <c r="BL4" s="17" t="s">
        <v>6</v>
      </c>
    </row>
    <row r="5" spans="1:64" ht="16.5" thickBot="1" x14ac:dyDescent="0.3">
      <c r="A5" s="18"/>
      <c r="C5" s="20"/>
      <c r="D5" s="21"/>
      <c r="E5" s="293"/>
      <c r="F5" s="63" t="s">
        <v>22</v>
      </c>
      <c r="G5" s="64" t="s">
        <v>22</v>
      </c>
      <c r="H5" s="65">
        <f>T39</f>
        <v>0</v>
      </c>
      <c r="I5" s="66">
        <f>U39</f>
        <v>0</v>
      </c>
      <c r="J5" s="67">
        <f>T40</f>
        <v>3</v>
      </c>
      <c r="K5" s="68">
        <f>U40</f>
        <v>0</v>
      </c>
      <c r="L5" s="65">
        <f>T41</f>
        <v>3</v>
      </c>
      <c r="M5" s="69">
        <f>U41</f>
        <v>0</v>
      </c>
      <c r="N5" s="63">
        <f>T42</f>
        <v>3</v>
      </c>
      <c r="O5" s="64">
        <f>U42</f>
        <v>0</v>
      </c>
      <c r="P5" s="65">
        <f>T43</f>
        <v>0</v>
      </c>
      <c r="Q5" s="69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9</v>
      </c>
      <c r="AM5" s="76">
        <f t="shared" si="0"/>
        <v>0</v>
      </c>
      <c r="AN5" s="77">
        <f>SUM(G8,G11,G14,G17,G20,G23,G26,G29,G32,G35)</f>
        <v>9</v>
      </c>
      <c r="AO5" s="78">
        <f>SUM(F8,F11,F14,F17,F20,F23,F26,F29,F32,F35)</f>
        <v>0</v>
      </c>
      <c r="AP5" s="79">
        <f t="shared" si="1"/>
        <v>18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0</v>
      </c>
      <c r="AY5" s="86">
        <f>IF(F10&lt;G10,1,0)</f>
        <v>1</v>
      </c>
      <c r="AZ5" s="84">
        <f>IF(F13&lt;G13,1,0)</f>
        <v>1</v>
      </c>
      <c r="BA5" s="86">
        <f>IF(F16&lt;G16,1,0)</f>
        <v>0</v>
      </c>
      <c r="BB5" s="84">
        <f>IF(F19&lt;G19,1,0)</f>
        <v>1</v>
      </c>
      <c r="BC5" s="86">
        <f>IF(F22&lt;G22,1,0)</f>
        <v>0</v>
      </c>
      <c r="BD5" s="84"/>
      <c r="BE5" s="44"/>
      <c r="BF5" s="43"/>
      <c r="BG5" s="44"/>
      <c r="BH5" s="43">
        <f>SUM(AX5:BG5)</f>
        <v>3</v>
      </c>
      <c r="BI5" s="16"/>
      <c r="BJ5" s="16"/>
      <c r="BK5" s="16"/>
      <c r="BL5" s="16"/>
    </row>
    <row r="6" spans="1:64" ht="16.5" thickBot="1" x14ac:dyDescent="0.3">
      <c r="A6" s="18"/>
      <c r="C6" s="20"/>
      <c r="D6" s="21"/>
      <c r="E6" s="304" t="s">
        <v>82</v>
      </c>
      <c r="F6" s="22" t="str">
        <f>P50</f>
        <v/>
      </c>
      <c r="G6" s="23" t="str">
        <f>Q50</f>
        <v/>
      </c>
      <c r="H6" s="87" t="s">
        <v>22</v>
      </c>
      <c r="I6" s="88" t="s">
        <v>22</v>
      </c>
      <c r="J6" s="22">
        <f>P51</f>
        <v>78</v>
      </c>
      <c r="K6" s="23">
        <f>Q51</f>
        <v>57</v>
      </c>
      <c r="L6" s="87">
        <f>P52</f>
        <v>94</v>
      </c>
      <c r="M6" s="88">
        <f>Q52</f>
        <v>70</v>
      </c>
      <c r="N6" s="89">
        <f>P53</f>
        <v>75</v>
      </c>
      <c r="O6" s="90">
        <f>Q53</f>
        <v>37</v>
      </c>
      <c r="P6" s="87">
        <f>P54</f>
        <v>75</v>
      </c>
      <c r="Q6" s="88">
        <f>Q54</f>
        <v>54</v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322</v>
      </c>
      <c r="AM6" s="97">
        <f t="shared" si="2"/>
        <v>218</v>
      </c>
      <c r="AN6" s="96">
        <f>SUM(I3,I9,I12,I15,I18,I21,I24,I27,I30,I33)</f>
        <v>344</v>
      </c>
      <c r="AO6" s="98">
        <f>SUM(H3,H9,H12,H15,H18,H21,H24,H27,H30,H33)</f>
        <v>218</v>
      </c>
      <c r="AP6" s="99">
        <f t="shared" si="1"/>
        <v>666</v>
      </c>
      <c r="AQ6" s="39">
        <f t="shared" si="1"/>
        <v>436</v>
      </c>
      <c r="AR6" s="40">
        <f>IF(AQ6=0,"",AP6/AQ6)</f>
        <v>1.5275229357798166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1</v>
      </c>
      <c r="AZ6" s="16">
        <f>IF(L7&gt;M7,1,0)</f>
        <v>1</v>
      </c>
      <c r="BA6" s="44">
        <f>IF(N7&gt;O7,1,0)</f>
        <v>1</v>
      </c>
      <c r="BB6" s="16">
        <f>IF(P7&gt;Q7,1,0)</f>
        <v>1</v>
      </c>
      <c r="BC6" s="44">
        <f>IF(R7&gt;S7,1,0)</f>
        <v>0</v>
      </c>
      <c r="BD6" s="16"/>
      <c r="BE6" s="44"/>
      <c r="BF6" s="16"/>
      <c r="BG6" s="44"/>
      <c r="BH6" s="16">
        <f>SUM(AX6:BG6)</f>
        <v>4</v>
      </c>
      <c r="BI6" s="16"/>
      <c r="BJ6" s="16">
        <f>IF(AQ6&lt;&gt;0,ROUND(AP6/AQ6,1)*10,AP6*10)</f>
        <v>15</v>
      </c>
      <c r="BK6" s="16">
        <f t="shared" ref="BK6:BK34" si="3">IF(AQ6&lt;&gt;0,AP6/AQ6,0)</f>
        <v>1.5275229357798166</v>
      </c>
      <c r="BL6" s="17" t="s">
        <v>24</v>
      </c>
    </row>
    <row r="7" spans="1:64" ht="15.75" x14ac:dyDescent="0.25">
      <c r="A7" s="18"/>
      <c r="C7" s="20"/>
      <c r="D7" s="21"/>
      <c r="E7" s="292"/>
      <c r="F7" s="45" t="str">
        <f>R50</f>
        <v/>
      </c>
      <c r="G7" s="46" t="str">
        <f>S50</f>
        <v/>
      </c>
      <c r="H7" s="47" t="s">
        <v>22</v>
      </c>
      <c r="I7" s="51" t="s">
        <v>22</v>
      </c>
      <c r="J7" s="45">
        <f>R51</f>
        <v>3</v>
      </c>
      <c r="K7" s="46">
        <f>S51</f>
        <v>0</v>
      </c>
      <c r="L7" s="47">
        <f>R52</f>
        <v>3</v>
      </c>
      <c r="M7" s="51">
        <f>S52</f>
        <v>1</v>
      </c>
      <c r="N7" s="45">
        <f>R53</f>
        <v>3</v>
      </c>
      <c r="O7" s="46">
        <f>S53</f>
        <v>0</v>
      </c>
      <c r="P7" s="47">
        <f>R54</f>
        <v>3</v>
      </c>
      <c r="Q7" s="51">
        <f>S54</f>
        <v>0</v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8</v>
      </c>
      <c r="AC7" s="34">
        <f>BA60+BE60</f>
        <v>8</v>
      </c>
      <c r="AD7" s="34">
        <f>BB60+BF60</f>
        <v>0</v>
      </c>
      <c r="AE7" s="34">
        <f>BC60+BG60</f>
        <v>0</v>
      </c>
      <c r="AF7" s="34">
        <f>BD60+BH60</f>
        <v>0</v>
      </c>
      <c r="AG7" s="34">
        <f>AP7</f>
        <v>24</v>
      </c>
      <c r="AH7" s="34">
        <f>AQ7</f>
        <v>3</v>
      </c>
      <c r="AI7" s="56">
        <f>AP8</f>
        <v>24</v>
      </c>
      <c r="AJ7" s="56">
        <f>AQ8</f>
        <v>0</v>
      </c>
      <c r="AK7" s="34">
        <f>BD7</f>
        <v>1</v>
      </c>
      <c r="AL7" s="57">
        <f t="shared" si="2"/>
        <v>12</v>
      </c>
      <c r="AM7" s="57">
        <f t="shared" si="2"/>
        <v>1</v>
      </c>
      <c r="AN7" s="35">
        <f>SUM(I4,I10,I13,I16,I19,I22,I25,I28,I31,I34)</f>
        <v>12</v>
      </c>
      <c r="AO7" s="58">
        <f>SUM(H4,H10,H13,H16,H19,H22,H25,H28,H31,H34)</f>
        <v>2</v>
      </c>
      <c r="AP7" s="59">
        <f t="shared" si="1"/>
        <v>24</v>
      </c>
      <c r="AQ7" s="60">
        <f t="shared" si="1"/>
        <v>3</v>
      </c>
      <c r="AR7" s="40">
        <f>IF(AQ7=0,"",AP7/AQ7)</f>
        <v>8</v>
      </c>
      <c r="AS7" s="61"/>
      <c r="AT7" s="42"/>
      <c r="AU7" s="16"/>
      <c r="AV7" s="16"/>
      <c r="AW7" s="62">
        <f>AP8*10000000-AQ8*100000+BJ7+BJ6</f>
        <v>240080015</v>
      </c>
      <c r="AX7" s="16"/>
      <c r="AY7" s="44">
        <f>IF(AW7&lt;AW10,7,6)</f>
        <v>6</v>
      </c>
      <c r="AZ7" s="16">
        <f>IF(AW7&lt;AW13,AY7,AY7-1)</f>
        <v>5</v>
      </c>
      <c r="BA7" s="44">
        <f>IF(AW7&lt;AW16,AZ7,AZ7-1)</f>
        <v>4</v>
      </c>
      <c r="BB7" s="16">
        <f>IF(AW7&lt;AW19,BA7,BA7-1)</f>
        <v>3</v>
      </c>
      <c r="BC7" s="44">
        <f>IF(AW7&lt;AW22,BB7,BB7-1)</f>
        <v>2</v>
      </c>
      <c r="BD7" s="16">
        <f>IF(AW7&lt;AW4,BC7,BC7-1)</f>
        <v>1</v>
      </c>
      <c r="BE7" s="44"/>
      <c r="BF7" s="16"/>
      <c r="BG7" s="44"/>
      <c r="BH7" s="16"/>
      <c r="BI7" s="16">
        <f>BH6+BH8</f>
        <v>8</v>
      </c>
      <c r="BJ7" s="16">
        <f>IF(AQ7&lt;&gt;0,ROUND(AP7/AQ7,1)*10000,AP7*10000)</f>
        <v>80000</v>
      </c>
      <c r="BK7" s="16">
        <f t="shared" si="3"/>
        <v>8</v>
      </c>
      <c r="BL7" s="17" t="s">
        <v>6</v>
      </c>
    </row>
    <row r="8" spans="1:64" ht="16.5" thickBot="1" x14ac:dyDescent="0.3">
      <c r="A8" s="18"/>
      <c r="C8" s="20"/>
      <c r="D8" s="21"/>
      <c r="E8" s="303"/>
      <c r="F8" s="63">
        <f>T50</f>
        <v>0</v>
      </c>
      <c r="G8" s="64">
        <f>U50</f>
        <v>0</v>
      </c>
      <c r="H8" s="65" t="s">
        <v>22</v>
      </c>
      <c r="I8" s="69" t="s">
        <v>22</v>
      </c>
      <c r="J8" s="63">
        <f>T51</f>
        <v>3</v>
      </c>
      <c r="K8" s="64">
        <f>U51</f>
        <v>0</v>
      </c>
      <c r="L8" s="65">
        <f>T52</f>
        <v>3</v>
      </c>
      <c r="M8" s="69">
        <f>U52</f>
        <v>0</v>
      </c>
      <c r="N8" s="63">
        <f>T53</f>
        <v>3</v>
      </c>
      <c r="O8" s="64">
        <f>U53</f>
        <v>0</v>
      </c>
      <c r="P8" s="65">
        <f>T54</f>
        <v>3</v>
      </c>
      <c r="Q8" s="69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12</v>
      </c>
      <c r="AM8" s="100">
        <f t="shared" si="2"/>
        <v>0</v>
      </c>
      <c r="AN8" s="35">
        <f>SUM(I5,I11,I14,I17,I20,I23,I26,I29,I32,I35)</f>
        <v>12</v>
      </c>
      <c r="AO8" s="78">
        <f>SUM(H5,H11,H14,H17,H20,H23,H26,H29,H32,H35)</f>
        <v>0</v>
      </c>
      <c r="AP8" s="79">
        <f t="shared" si="1"/>
        <v>24</v>
      </c>
      <c r="AQ8" s="80">
        <f t="shared" si="1"/>
        <v>0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1</v>
      </c>
      <c r="AZ8" s="84">
        <f>IF(H13&lt;I13,1,0)</f>
        <v>1</v>
      </c>
      <c r="BA8" s="86">
        <f>IF(H16&lt;I16,1,0)</f>
        <v>1</v>
      </c>
      <c r="BB8" s="84">
        <f>IF(H19&lt;I19,1,0)</f>
        <v>1</v>
      </c>
      <c r="BC8" s="86">
        <f>IF(H22&lt;I22,1,0)</f>
        <v>0</v>
      </c>
      <c r="BD8" s="84"/>
      <c r="BE8" s="44"/>
      <c r="BF8" s="16"/>
      <c r="BG8" s="44"/>
      <c r="BH8" s="16">
        <f>SUM(AX8:BG8)</f>
        <v>4</v>
      </c>
      <c r="BI8" s="16"/>
      <c r="BJ8" s="16"/>
      <c r="BK8" s="16"/>
      <c r="BL8" s="16"/>
    </row>
    <row r="9" spans="1:64" ht="16.5" thickBot="1" x14ac:dyDescent="0.3">
      <c r="A9" s="18"/>
      <c r="C9" s="20"/>
      <c r="D9" s="21"/>
      <c r="E9" s="291" t="s">
        <v>49</v>
      </c>
      <c r="F9" s="22">
        <f>P61</f>
        <v>75</v>
      </c>
      <c r="G9" s="23">
        <f>Q61</f>
        <v>93</v>
      </c>
      <c r="H9" s="24">
        <f>P62</f>
        <v>64</v>
      </c>
      <c r="I9" s="28">
        <f>Q62</f>
        <v>98</v>
      </c>
      <c r="J9" s="22" t="s">
        <v>22</v>
      </c>
      <c r="K9" s="23" t="s">
        <v>22</v>
      </c>
      <c r="L9" s="24">
        <f>P63</f>
        <v>93</v>
      </c>
      <c r="M9" s="28">
        <f>Q63</f>
        <v>79</v>
      </c>
      <c r="N9" s="22" t="str">
        <f>P64</f>
        <v/>
      </c>
      <c r="O9" s="23" t="str">
        <f>Q64</f>
        <v/>
      </c>
      <c r="P9" s="24">
        <f>P65</f>
        <v>43</v>
      </c>
      <c r="Q9" s="28">
        <f>Q65</f>
        <v>75</v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275</v>
      </c>
      <c r="AM9" s="97">
        <f t="shared" si="4"/>
        <v>345</v>
      </c>
      <c r="AN9" s="36">
        <f>SUM(K3,K6,K12,K15,K18,K21,K24,K27,K30,K33)</f>
        <v>305</v>
      </c>
      <c r="AO9" s="37">
        <f>SUM(J3,J6,J12,J15,J18,J21,J24,J27,J30,J33)</f>
        <v>304</v>
      </c>
      <c r="AP9" s="99">
        <f t="shared" si="1"/>
        <v>580</v>
      </c>
      <c r="AQ9" s="39">
        <f t="shared" si="1"/>
        <v>649</v>
      </c>
      <c r="AR9" s="40">
        <f>IF(AQ9=0,"",AP9/AQ9)</f>
        <v>0.89368258859784289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0</v>
      </c>
      <c r="AZ9" s="43">
        <f>IF(L10&gt;M10,1,0)</f>
        <v>1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9</v>
      </c>
      <c r="BK9" s="16">
        <f t="shared" si="3"/>
        <v>0.89368258859784289</v>
      </c>
      <c r="BL9" s="17" t="s">
        <v>24</v>
      </c>
    </row>
    <row r="10" spans="1:64" ht="15.75" x14ac:dyDescent="0.25">
      <c r="A10" s="18"/>
      <c r="C10" s="20"/>
      <c r="D10" s="21"/>
      <c r="E10" s="292"/>
      <c r="F10" s="45">
        <f>R61</f>
        <v>1</v>
      </c>
      <c r="G10" s="46">
        <f>S61</f>
        <v>3</v>
      </c>
      <c r="H10" s="47">
        <f>R62</f>
        <v>1</v>
      </c>
      <c r="I10" s="51">
        <f>S62</f>
        <v>3</v>
      </c>
      <c r="J10" s="45" t="s">
        <v>22</v>
      </c>
      <c r="K10" s="46" t="s">
        <v>22</v>
      </c>
      <c r="L10" s="47">
        <f>R63</f>
        <v>3</v>
      </c>
      <c r="M10" s="51">
        <f>S63</f>
        <v>1</v>
      </c>
      <c r="N10" s="45" t="str">
        <f>R64</f>
        <v/>
      </c>
      <c r="O10" s="46" t="str">
        <f>S64</f>
        <v/>
      </c>
      <c r="P10" s="47">
        <f>R65</f>
        <v>0</v>
      </c>
      <c r="Q10" s="51">
        <f>S65</f>
        <v>3</v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8</v>
      </c>
      <c r="AC10" s="34">
        <f>BA71+BE71</f>
        <v>2</v>
      </c>
      <c r="AD10" s="34">
        <f>BB71+BF71</f>
        <v>1</v>
      </c>
      <c r="AE10" s="34">
        <f>BC71+BG71</f>
        <v>0</v>
      </c>
      <c r="AF10" s="34">
        <f>BD71+BH71</f>
        <v>5</v>
      </c>
      <c r="AG10" s="34">
        <f>AP10</f>
        <v>12</v>
      </c>
      <c r="AH10" s="34">
        <f>AQ10</f>
        <v>18</v>
      </c>
      <c r="AI10" s="56">
        <f>AP11</f>
        <v>8</v>
      </c>
      <c r="AJ10" s="56">
        <f>AQ11</f>
        <v>16</v>
      </c>
      <c r="AK10" s="34">
        <f>BD10</f>
        <v>4</v>
      </c>
      <c r="AL10" s="57">
        <f t="shared" si="4"/>
        <v>5</v>
      </c>
      <c r="AM10" s="57">
        <f t="shared" si="4"/>
        <v>10</v>
      </c>
      <c r="AN10" s="57">
        <f>SUM(K4,K7,K13,K16,K19,K22,K25,K28,K31,K34)</f>
        <v>7</v>
      </c>
      <c r="AO10" s="58">
        <f>SUM(J4,J7,J13,J16,J19,J22,J25,J28,J31,J34)</f>
        <v>8</v>
      </c>
      <c r="AP10" s="59">
        <f t="shared" si="1"/>
        <v>12</v>
      </c>
      <c r="AQ10" s="60">
        <f t="shared" si="1"/>
        <v>18</v>
      </c>
      <c r="AR10" s="40">
        <f>IF(AQ10=0,"",AP10/AQ10)</f>
        <v>0.66666666666666663</v>
      </c>
      <c r="AS10" s="61"/>
      <c r="AT10" s="42"/>
      <c r="AU10" s="43"/>
      <c r="AV10" s="43"/>
      <c r="AW10" s="62">
        <f>AP11*10000000-AQ11*100000+BJ10+BJ9</f>
        <v>78407009</v>
      </c>
      <c r="AX10" s="43"/>
      <c r="AY10" s="44">
        <f>IF(AW10&lt;AW13,7,6)</f>
        <v>6</v>
      </c>
      <c r="AZ10" s="43">
        <f>IF(AW10&lt;AW16,AY10,AY10-1)</f>
        <v>5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4</v>
      </c>
      <c r="BE10" s="44"/>
      <c r="BF10" s="43"/>
      <c r="BG10" s="44"/>
      <c r="BH10" s="43"/>
      <c r="BI10" s="16">
        <f>BH9+BH11</f>
        <v>3</v>
      </c>
      <c r="BJ10" s="16">
        <f>IF(AQ10&lt;&gt;0,ROUND(AP10/AQ10,1)*10000,AP10*10000)</f>
        <v>7000</v>
      </c>
      <c r="BK10" s="16">
        <f t="shared" si="3"/>
        <v>0.66666666666666663</v>
      </c>
      <c r="BL10" s="17" t="s">
        <v>6</v>
      </c>
    </row>
    <row r="11" spans="1:64" ht="16.5" thickBot="1" x14ac:dyDescent="0.3">
      <c r="A11" s="18"/>
      <c r="C11" s="20"/>
      <c r="D11" s="21"/>
      <c r="E11" s="293"/>
      <c r="F11" s="101">
        <f>T61</f>
        <v>0</v>
      </c>
      <c r="G11" s="102">
        <f>U61</f>
        <v>3</v>
      </c>
      <c r="H11" s="103">
        <f>T62</f>
        <v>0</v>
      </c>
      <c r="I11" s="104">
        <f>U62</f>
        <v>3</v>
      </c>
      <c r="J11" s="101" t="s">
        <v>22</v>
      </c>
      <c r="K11" s="102" t="s">
        <v>22</v>
      </c>
      <c r="L11" s="103">
        <f>T63</f>
        <v>3</v>
      </c>
      <c r="M11" s="104">
        <f>U63</f>
        <v>0</v>
      </c>
      <c r="N11" s="101">
        <f>T64</f>
        <v>0</v>
      </c>
      <c r="O11" s="102">
        <f>U64</f>
        <v>0</v>
      </c>
      <c r="P11" s="103">
        <f>T65</f>
        <v>0</v>
      </c>
      <c r="Q11" s="104">
        <f>U65</f>
        <v>3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9</v>
      </c>
      <c r="AN11" s="110">
        <f>SUM(K5,K8,K14,K17,K20,K23,K26,K29,K32,K35)</f>
        <v>5</v>
      </c>
      <c r="AO11" s="111">
        <f>SUM(J5,J8,J14,J17,J20,J23,J26,J29,J32,J35)</f>
        <v>7</v>
      </c>
      <c r="AP11" s="112">
        <f t="shared" si="1"/>
        <v>8</v>
      </c>
      <c r="AQ11" s="113">
        <f t="shared" si="1"/>
        <v>16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0</v>
      </c>
      <c r="AZ11" s="84">
        <f>IF(J13&lt;K13,1,0)</f>
        <v>1</v>
      </c>
      <c r="BA11" s="86">
        <f>IF(J16&lt;K16,1,0)</f>
        <v>1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2</v>
      </c>
      <c r="BI11" s="16"/>
      <c r="BJ11" s="16"/>
      <c r="BK11" s="16"/>
      <c r="BL11" s="16"/>
    </row>
    <row r="12" spans="1:64" ht="16.5" thickBot="1" x14ac:dyDescent="0.3">
      <c r="A12" s="18"/>
      <c r="C12" s="20"/>
      <c r="D12" s="21"/>
      <c r="E12" s="291" t="s">
        <v>84</v>
      </c>
      <c r="F12" s="22">
        <f>P72</f>
        <v>44</v>
      </c>
      <c r="G12" s="23">
        <f>Q72</f>
        <v>75</v>
      </c>
      <c r="H12" s="24">
        <f>P73</f>
        <v>51</v>
      </c>
      <c r="I12" s="28">
        <f>Q73</f>
        <v>75</v>
      </c>
      <c r="J12" s="22">
        <f>P74</f>
        <v>43</v>
      </c>
      <c r="K12" s="23">
        <f>Q74</f>
        <v>75</v>
      </c>
      <c r="L12" s="24" t="s">
        <v>22</v>
      </c>
      <c r="M12" s="28" t="s">
        <v>22</v>
      </c>
      <c r="N12" s="22">
        <f>P75</f>
        <v>75</v>
      </c>
      <c r="O12" s="23">
        <f>Q75</f>
        <v>48</v>
      </c>
      <c r="P12" s="24">
        <f>P76</f>
        <v>87</v>
      </c>
      <c r="Q12" s="28">
        <f>Q76</f>
        <v>93</v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300</v>
      </c>
      <c r="AM12" s="97">
        <f t="shared" si="5"/>
        <v>366</v>
      </c>
      <c r="AN12" s="36">
        <f>SUM(M3,M6,M9,M15,M18,M21,M24,M27,M30,M33)</f>
        <v>344</v>
      </c>
      <c r="AO12" s="37">
        <f>SUM(L3,L6,L9,L15,L18,L21,L24,L27,L30,L33)</f>
        <v>405</v>
      </c>
      <c r="AP12" s="99">
        <f t="shared" si="1"/>
        <v>644</v>
      </c>
      <c r="AQ12" s="39">
        <f t="shared" si="1"/>
        <v>771</v>
      </c>
      <c r="AR12" s="40">
        <f>IF(AQ12=0,"",AP12/AQ12)</f>
        <v>0.83527885862516216</v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1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1</v>
      </c>
      <c r="BI12" s="16"/>
      <c r="BJ12" s="16">
        <f>IF(AQ12&lt;&gt;0,ROUND(AP12/AQ12,1)*10,AP12*10)</f>
        <v>8</v>
      </c>
      <c r="BK12" s="16">
        <f t="shared" si="3"/>
        <v>0.83527885862516216</v>
      </c>
      <c r="BL12" s="17" t="s">
        <v>24</v>
      </c>
    </row>
    <row r="13" spans="1:64" ht="15.75" x14ac:dyDescent="0.25">
      <c r="A13" s="18"/>
      <c r="C13" s="20"/>
      <c r="D13" s="21"/>
      <c r="E13" s="292"/>
      <c r="F13" s="45">
        <f>R72</f>
        <v>0</v>
      </c>
      <c r="G13" s="46">
        <f>S72</f>
        <v>3</v>
      </c>
      <c r="H13" s="47">
        <f>R73</f>
        <v>0</v>
      </c>
      <c r="I13" s="51">
        <f>S73</f>
        <v>3</v>
      </c>
      <c r="J13" s="45">
        <f>R74</f>
        <v>0</v>
      </c>
      <c r="K13" s="46">
        <f>S74</f>
        <v>3</v>
      </c>
      <c r="L13" s="47" t="s">
        <v>22</v>
      </c>
      <c r="M13" s="51" t="s">
        <v>22</v>
      </c>
      <c r="N13" s="45">
        <f>R75</f>
        <v>3</v>
      </c>
      <c r="O13" s="46">
        <f>S75</f>
        <v>0</v>
      </c>
      <c r="P13" s="47">
        <f>R76</f>
        <v>1</v>
      </c>
      <c r="Q13" s="51">
        <f>S76</f>
        <v>3</v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10</v>
      </c>
      <c r="AC13" s="34">
        <f>BA82+BE82</f>
        <v>2</v>
      </c>
      <c r="AD13" s="34">
        <f>BB82+BF82</f>
        <v>0</v>
      </c>
      <c r="AE13" s="34">
        <f>BC82+BG82</f>
        <v>0</v>
      </c>
      <c r="AF13" s="34">
        <f>BD82+BH82</f>
        <v>8</v>
      </c>
      <c r="AG13" s="34">
        <f>AP13</f>
        <v>10</v>
      </c>
      <c r="AH13" s="34">
        <f>AQ13</f>
        <v>24</v>
      </c>
      <c r="AI13" s="56">
        <f>AP14</f>
        <v>6</v>
      </c>
      <c r="AJ13" s="56">
        <f>AQ14</f>
        <v>24</v>
      </c>
      <c r="AK13" s="34">
        <f>BD13</f>
        <v>5</v>
      </c>
      <c r="AL13" s="57">
        <f t="shared" si="5"/>
        <v>4</v>
      </c>
      <c r="AM13" s="57">
        <f t="shared" si="5"/>
        <v>12</v>
      </c>
      <c r="AN13" s="57">
        <f>SUM(M4,M7,M10,M16,M19,M22,M25,M28,M31,M34)</f>
        <v>6</v>
      </c>
      <c r="AO13" s="58">
        <f>SUM(L4,L7,L10,L16,L19,L22,L25,L28,L31,L34)</f>
        <v>12</v>
      </c>
      <c r="AP13" s="59">
        <f t="shared" si="1"/>
        <v>10</v>
      </c>
      <c r="AQ13" s="60">
        <f t="shared" si="1"/>
        <v>24</v>
      </c>
      <c r="AR13" s="40">
        <f>IF(AQ13=0,"",AP13/AQ13)</f>
        <v>0.41666666666666669</v>
      </c>
      <c r="AS13" s="61"/>
      <c r="AT13" s="42"/>
      <c r="AU13" s="16"/>
      <c r="AV13" s="16"/>
      <c r="AW13" s="62">
        <f>AP14*10000000-AQ14*100000+BJ13+BJ12</f>
        <v>57604008</v>
      </c>
      <c r="AX13" s="16"/>
      <c r="AY13" s="44">
        <f>IF(AW13&lt;AW16,7,6)</f>
        <v>6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5</v>
      </c>
      <c r="BC13" s="44">
        <f>IF(AW13&lt;AW7,BB13,BB13-1)</f>
        <v>5</v>
      </c>
      <c r="BD13" s="16">
        <f>IF(AW13&lt;AW10,BC13,BC13-1)</f>
        <v>5</v>
      </c>
      <c r="BE13" s="44"/>
      <c r="BF13" s="16"/>
      <c r="BG13" s="44"/>
      <c r="BH13" s="16"/>
      <c r="BI13" s="16">
        <f>BH12+BH14</f>
        <v>8</v>
      </c>
      <c r="BJ13" s="16">
        <f>IF(AQ13&lt;&gt;0,ROUND(AP13/AQ13,1)*10000,AP13*10000)</f>
        <v>4000</v>
      </c>
      <c r="BK13" s="16">
        <f t="shared" si="3"/>
        <v>0.41666666666666669</v>
      </c>
      <c r="BL13" s="17" t="s">
        <v>6</v>
      </c>
    </row>
    <row r="14" spans="1:64" ht="16.5" thickBot="1" x14ac:dyDescent="0.3">
      <c r="A14" s="18"/>
      <c r="C14" s="20"/>
      <c r="D14" s="21"/>
      <c r="E14" s="293"/>
      <c r="F14" s="101">
        <f>T72</f>
        <v>0</v>
      </c>
      <c r="G14" s="102">
        <f>U72</f>
        <v>3</v>
      </c>
      <c r="H14" s="103">
        <f>T73</f>
        <v>0</v>
      </c>
      <c r="I14" s="104">
        <f>U73</f>
        <v>3</v>
      </c>
      <c r="J14" s="101">
        <f>T74</f>
        <v>0</v>
      </c>
      <c r="K14" s="102">
        <f>U74</f>
        <v>3</v>
      </c>
      <c r="L14" s="103" t="s">
        <v>22</v>
      </c>
      <c r="M14" s="104" t="s">
        <v>22</v>
      </c>
      <c r="N14" s="101">
        <f>T75</f>
        <v>3</v>
      </c>
      <c r="O14" s="102">
        <f>U75</f>
        <v>0</v>
      </c>
      <c r="P14" s="103">
        <f>T76</f>
        <v>0</v>
      </c>
      <c r="Q14" s="104">
        <f>U76</f>
        <v>3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3</v>
      </c>
      <c r="AM14" s="110">
        <f t="shared" si="5"/>
        <v>12</v>
      </c>
      <c r="AN14" s="110">
        <f>SUM(M5,M8,M11,M17,M20,M23,M26,M29,M32,M35)</f>
        <v>3</v>
      </c>
      <c r="AO14" s="111">
        <f>SUM(L5,L8,L11,L17,L20,L23,L26,L29,L32,L35)</f>
        <v>12</v>
      </c>
      <c r="AP14" s="112">
        <f t="shared" si="1"/>
        <v>6</v>
      </c>
      <c r="AQ14" s="113">
        <f t="shared" si="1"/>
        <v>24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1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7</v>
      </c>
      <c r="BI14" s="16"/>
      <c r="BJ14" s="16"/>
      <c r="BK14" s="16"/>
      <c r="BL14" s="16"/>
    </row>
    <row r="15" spans="1:64" ht="16.5" thickBot="1" x14ac:dyDescent="0.3">
      <c r="A15" s="18"/>
      <c r="C15" s="20"/>
      <c r="D15" s="21"/>
      <c r="E15" s="291" t="s">
        <v>54</v>
      </c>
      <c r="F15" s="22" t="str">
        <f>P83</f>
        <v/>
      </c>
      <c r="G15" s="23" t="str">
        <f>Q83</f>
        <v/>
      </c>
      <c r="H15" s="24">
        <f>P84</f>
        <v>29</v>
      </c>
      <c r="I15" s="28">
        <f>Q84</f>
        <v>75</v>
      </c>
      <c r="J15" s="22">
        <f>P85</f>
        <v>84</v>
      </c>
      <c r="K15" s="23">
        <f>Q85</f>
        <v>106</v>
      </c>
      <c r="L15" s="24">
        <f>P86</f>
        <v>48</v>
      </c>
      <c r="M15" s="28">
        <f>Q86</f>
        <v>75</v>
      </c>
      <c r="N15" s="22" t="s">
        <v>22</v>
      </c>
      <c r="O15" s="23" t="s">
        <v>22</v>
      </c>
      <c r="P15" s="24">
        <f>P87</f>
        <v>25</v>
      </c>
      <c r="Q15" s="28">
        <f>Q87</f>
        <v>75</v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186</v>
      </c>
      <c r="AM15" s="115">
        <f t="shared" si="7"/>
        <v>331</v>
      </c>
      <c r="AN15" s="36">
        <f>SUM(O3,O6,O9,O12,O18,O21,O24,O27,O30,O33)</f>
        <v>150</v>
      </c>
      <c r="AO15" s="37">
        <f>SUM(N3,N6,N9,N12,N18,N21,N24,N27,N30,N33)</f>
        <v>300</v>
      </c>
      <c r="AP15" s="99">
        <f t="shared" si="1"/>
        <v>336</v>
      </c>
      <c r="AQ15" s="39">
        <f t="shared" si="1"/>
        <v>631</v>
      </c>
      <c r="AR15" s="40">
        <f>IF(AQ15=0,"",AP15/AQ15)</f>
        <v>0.53248811410459584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 t="shared" si="6"/>
        <v>6</v>
      </c>
      <c r="AZ15" s="43">
        <f>IF(J16&gt;K16,1,0)</f>
        <v>0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6</v>
      </c>
      <c r="BI15" s="16"/>
      <c r="BJ15" s="16">
        <f>IF(AQ15&lt;&gt;0,ROUND(AP15/AQ15,1)*10,AP15*10)</f>
        <v>5</v>
      </c>
      <c r="BK15" s="16">
        <f t="shared" si="3"/>
        <v>0.53248811410459584</v>
      </c>
      <c r="BL15" s="17" t="s">
        <v>24</v>
      </c>
    </row>
    <row r="16" spans="1:64" ht="15.75" x14ac:dyDescent="0.25">
      <c r="A16" s="18"/>
      <c r="C16" s="20"/>
      <c r="D16" s="21"/>
      <c r="E16" s="292"/>
      <c r="F16" s="45" t="str">
        <f>R83</f>
        <v/>
      </c>
      <c r="G16" s="46" t="str">
        <f>S83</f>
        <v/>
      </c>
      <c r="H16" s="47">
        <f>R84</f>
        <v>0</v>
      </c>
      <c r="I16" s="51">
        <f>S84</f>
        <v>3</v>
      </c>
      <c r="J16" s="45">
        <f>R85</f>
        <v>2</v>
      </c>
      <c r="K16" s="46">
        <f>S85</f>
        <v>3</v>
      </c>
      <c r="L16" s="47">
        <f>R86</f>
        <v>0</v>
      </c>
      <c r="M16" s="51">
        <f>S86</f>
        <v>3</v>
      </c>
      <c r="N16" s="45" t="s">
        <v>22</v>
      </c>
      <c r="O16" s="46" t="s">
        <v>22</v>
      </c>
      <c r="P16" s="47">
        <f>R87</f>
        <v>0</v>
      </c>
      <c r="Q16" s="51">
        <f>S87</f>
        <v>3</v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8</v>
      </c>
      <c r="AC16" s="34">
        <f>BA93+BE93</f>
        <v>0</v>
      </c>
      <c r="AD16" s="34">
        <f>BB93+BF93</f>
        <v>0</v>
      </c>
      <c r="AE16" s="34">
        <f>BC93+BG93</f>
        <v>1</v>
      </c>
      <c r="AF16" s="34">
        <f>BD93+BH93</f>
        <v>7</v>
      </c>
      <c r="AG16" s="34">
        <f>AP16</f>
        <v>2</v>
      </c>
      <c r="AH16" s="34">
        <f>AQ16</f>
        <v>24</v>
      </c>
      <c r="AI16" s="56">
        <f>AP17</f>
        <v>1</v>
      </c>
      <c r="AJ16" s="56">
        <f>AQ17</f>
        <v>23</v>
      </c>
      <c r="AK16" s="34">
        <f>BD16</f>
        <v>6</v>
      </c>
      <c r="AL16" s="57">
        <f t="shared" si="7"/>
        <v>2</v>
      </c>
      <c r="AM16" s="57">
        <f t="shared" si="7"/>
        <v>12</v>
      </c>
      <c r="AN16" s="57">
        <f>SUM(O4,O7,O10,O13,O19,O22,O25,O28,O31,O34)</f>
        <v>0</v>
      </c>
      <c r="AO16" s="58">
        <f>SUM(N4,N7,N10,N13,N19,N22,N25,N28,N31,N34)</f>
        <v>12</v>
      </c>
      <c r="AP16" s="59">
        <f t="shared" si="1"/>
        <v>2</v>
      </c>
      <c r="AQ16" s="60">
        <f t="shared" si="1"/>
        <v>24</v>
      </c>
      <c r="AR16" s="40">
        <f>IF(AQ16=0,"",AP16/AQ16)</f>
        <v>8.3333333333333329E-2</v>
      </c>
      <c r="AS16" s="61"/>
      <c r="AT16" s="42"/>
      <c r="AU16" s="43"/>
      <c r="AV16" s="43"/>
      <c r="AW16" s="62">
        <f>AP17*10000000-AQ17*100000+BJ16+BJ15</f>
        <v>7701005</v>
      </c>
      <c r="AX16" s="43"/>
      <c r="AY16" s="44">
        <f t="shared" si="6"/>
        <v>7</v>
      </c>
      <c r="AZ16" s="43">
        <f>IF(AW16&lt;AW22,AY16,AY16-1)</f>
        <v>6</v>
      </c>
      <c r="BA16" s="44">
        <f>IF(AW16&lt;AW4,AZ16,AZ16-1)</f>
        <v>6</v>
      </c>
      <c r="BB16" s="43">
        <f>IF(AW16&lt;AW7,BA16,BA16-1)</f>
        <v>6</v>
      </c>
      <c r="BC16" s="44">
        <f>IF(AW16&lt;AW10,BB16,BB16-1)</f>
        <v>6</v>
      </c>
      <c r="BD16" s="43">
        <f>IF(AW16&lt;AW13,BC16,BC16-1)</f>
        <v>6</v>
      </c>
      <c r="BE16" s="44"/>
      <c r="BF16" s="43"/>
      <c r="BG16" s="44"/>
      <c r="BH16" s="43"/>
      <c r="BI16" s="16">
        <f>BH15+BH17</f>
        <v>12</v>
      </c>
      <c r="BJ16" s="16">
        <f>IF(AQ16&lt;&gt;0,ROUND(AP16/AQ16,1)*10000,AP16*10000)</f>
        <v>1000</v>
      </c>
      <c r="BK16" s="16">
        <f t="shared" si="3"/>
        <v>8.3333333333333329E-2</v>
      </c>
      <c r="BL16" s="17" t="s">
        <v>6</v>
      </c>
    </row>
    <row r="17" spans="1:64" ht="16.5" customHeight="1" thickBot="1" x14ac:dyDescent="0.3">
      <c r="A17" s="18"/>
      <c r="C17" s="20"/>
      <c r="D17" s="21"/>
      <c r="E17" s="293"/>
      <c r="F17" s="101">
        <f>T83</f>
        <v>0</v>
      </c>
      <c r="G17" s="102">
        <f>U83</f>
        <v>0</v>
      </c>
      <c r="H17" s="103">
        <f>T84</f>
        <v>0</v>
      </c>
      <c r="I17" s="104">
        <f>U84</f>
        <v>3</v>
      </c>
      <c r="J17" s="101">
        <f>T85</f>
        <v>1</v>
      </c>
      <c r="K17" s="102">
        <f>U85</f>
        <v>2</v>
      </c>
      <c r="L17" s="103">
        <f>T86</f>
        <v>0</v>
      </c>
      <c r="M17" s="104">
        <f>U86</f>
        <v>3</v>
      </c>
      <c r="N17" s="101" t="s">
        <v>22</v>
      </c>
      <c r="O17" s="102" t="s">
        <v>22</v>
      </c>
      <c r="P17" s="103">
        <f>T87</f>
        <v>0</v>
      </c>
      <c r="Q17" s="104">
        <f>U87</f>
        <v>3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1</v>
      </c>
      <c r="AM17" s="110">
        <f t="shared" si="7"/>
        <v>11</v>
      </c>
      <c r="AN17" s="110">
        <f>SUM(O5,O8,O11,O14,O20,O23,O26,O29,O32,O35)</f>
        <v>0</v>
      </c>
      <c r="AO17" s="111">
        <f>SUM(N5,N8,N11,N14,N20,N23,N26,N29,N32,N35)</f>
        <v>12</v>
      </c>
      <c r="AP17" s="112">
        <f t="shared" si="1"/>
        <v>1</v>
      </c>
      <c r="AQ17" s="113">
        <f t="shared" si="1"/>
        <v>23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 t="shared" si="6"/>
        <v>6</v>
      </c>
      <c r="AZ17" s="84">
        <f>IF(N10&lt;O10,1,0)</f>
        <v>0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6</v>
      </c>
      <c r="BI17" s="16"/>
      <c r="BJ17" s="16"/>
      <c r="BK17" s="16"/>
      <c r="BL17" s="16"/>
    </row>
    <row r="18" spans="1:64" ht="15.75" customHeight="1" thickBot="1" x14ac:dyDescent="0.3">
      <c r="A18" s="18"/>
      <c r="C18" s="20"/>
      <c r="D18" s="21"/>
      <c r="E18" s="304" t="s">
        <v>83</v>
      </c>
      <c r="F18" s="22">
        <f>P94</f>
        <v>86</v>
      </c>
      <c r="G18" s="23">
        <f>Q94</f>
        <v>97</v>
      </c>
      <c r="H18" s="24">
        <f>P95</f>
        <v>74</v>
      </c>
      <c r="I18" s="28">
        <f>Q95</f>
        <v>96</v>
      </c>
      <c r="J18" s="22" t="str">
        <f>P96</f>
        <v/>
      </c>
      <c r="K18" s="23" t="str">
        <f>Q96</f>
        <v/>
      </c>
      <c r="L18" s="24">
        <f>P97</f>
        <v>75</v>
      </c>
      <c r="M18" s="28">
        <f>Q97</f>
        <v>54</v>
      </c>
      <c r="N18" s="22">
        <f>P98</f>
        <v>75</v>
      </c>
      <c r="O18" s="23">
        <f>Q98</f>
        <v>25</v>
      </c>
      <c r="P18" s="24" t="s">
        <v>22</v>
      </c>
      <c r="Q18" s="28" t="s">
        <v>22</v>
      </c>
      <c r="R18" s="237" t="str">
        <f>P99</f>
        <v/>
      </c>
      <c r="S18" s="238" t="str">
        <f>Q99</f>
        <v/>
      </c>
      <c r="T18" s="226"/>
      <c r="U18" s="227"/>
      <c r="V18" s="30" t="str">
        <f>P101</f>
        <v/>
      </c>
      <c r="W18" s="31" t="str">
        <f>Q101</f>
        <v/>
      </c>
      <c r="X18" s="32" t="str">
        <f>P102</f>
        <v/>
      </c>
      <c r="Y18" s="94" t="str">
        <f>Q102</f>
        <v/>
      </c>
      <c r="Z18" s="95" t="str">
        <f>P103</f>
        <v/>
      </c>
      <c r="AA18" s="95" t="str">
        <f>Q103</f>
        <v/>
      </c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>
        <f t="shared" ref="AL18:AM20" si="8">SUM(F18,H18,J18,L18,N18,R18,T18,V18,X18,Z18)</f>
        <v>310</v>
      </c>
      <c r="AM18" s="115">
        <f t="shared" si="8"/>
        <v>272</v>
      </c>
      <c r="AN18" s="36">
        <f>SUM(Q3,Q6,Q9,Q12,Q15,Q21,Q24,Q27,Q30,Q33)</f>
        <v>297</v>
      </c>
      <c r="AO18" s="37">
        <f>SUM(P3,P6,P9,P12,P15,P21,P24,P27,P30,P33)</f>
        <v>230</v>
      </c>
      <c r="AP18" s="99">
        <f t="shared" si="1"/>
        <v>607</v>
      </c>
      <c r="AQ18" s="39">
        <f t="shared" si="1"/>
        <v>502</v>
      </c>
      <c r="AR18" s="40">
        <f>IF(AQ18=0,"",AP18/AQ18)</f>
        <v>1.2091633466135459</v>
      </c>
      <c r="AS18" s="41"/>
      <c r="AT18" s="42" t="s">
        <v>23</v>
      </c>
      <c r="AU18" s="16"/>
      <c r="AV18" s="16"/>
      <c r="AW18" s="62"/>
      <c r="AX18" s="16">
        <f>IF(F19&gt;G19,1,0)</f>
        <v>0</v>
      </c>
      <c r="AY18" s="44">
        <f t="shared" si="6"/>
        <v>6</v>
      </c>
      <c r="AZ18" s="16">
        <f>IF(J19&gt;K19,1,0)</f>
        <v>0</v>
      </c>
      <c r="BA18" s="44">
        <f>IF(L19&gt;M19,1,0)</f>
        <v>1</v>
      </c>
      <c r="BB18" s="16">
        <f>IF(N19&gt;O19,1,0)</f>
        <v>1</v>
      </c>
      <c r="BC18" s="44">
        <f>IF(R19&gt;S19,1,0)</f>
        <v>0</v>
      </c>
      <c r="BD18" s="16"/>
      <c r="BE18" s="44"/>
      <c r="BF18" s="16"/>
      <c r="BG18" s="44"/>
      <c r="BH18" s="16">
        <f>SUM(AX18:BG18)</f>
        <v>8</v>
      </c>
      <c r="BI18" s="16"/>
      <c r="BJ18" s="16">
        <f>IF(AQ18&lt;&gt;0,ROUND(AP18/AQ18,1)*10,AP18*10)</f>
        <v>12</v>
      </c>
      <c r="BK18" s="16">
        <f t="shared" si="3"/>
        <v>1.2091633466135459</v>
      </c>
      <c r="BL18" s="17" t="s">
        <v>24</v>
      </c>
    </row>
    <row r="19" spans="1:64" ht="15.75" customHeight="1" x14ac:dyDescent="0.25">
      <c r="A19" s="18"/>
      <c r="C19" s="20"/>
      <c r="D19" s="21"/>
      <c r="E19" s="292"/>
      <c r="F19" s="45">
        <f>R94</f>
        <v>1</v>
      </c>
      <c r="G19" s="46">
        <f>S94</f>
        <v>3</v>
      </c>
      <c r="H19" s="47">
        <f>R95</f>
        <v>1</v>
      </c>
      <c r="I19" s="51">
        <f>S95</f>
        <v>3</v>
      </c>
      <c r="J19" s="45" t="str">
        <f>R96</f>
        <v/>
      </c>
      <c r="K19" s="46" t="str">
        <f>S96</f>
        <v/>
      </c>
      <c r="L19" s="47">
        <f>R97</f>
        <v>3</v>
      </c>
      <c r="M19" s="51">
        <f>S97</f>
        <v>0</v>
      </c>
      <c r="N19" s="45">
        <f>R98</f>
        <v>3</v>
      </c>
      <c r="O19" s="46">
        <f>S98</f>
        <v>0</v>
      </c>
      <c r="P19" s="47" t="s">
        <v>22</v>
      </c>
      <c r="Q19" s="51" t="s">
        <v>22</v>
      </c>
      <c r="R19" s="239" t="str">
        <f>R99</f>
        <v/>
      </c>
      <c r="S19" s="240" t="str">
        <f>S99</f>
        <v/>
      </c>
      <c r="T19" s="228"/>
      <c r="U19" s="229"/>
      <c r="V19" s="53" t="str">
        <f>R101</f>
        <v/>
      </c>
      <c r="W19" s="54" t="str">
        <f>S101</f>
        <v/>
      </c>
      <c r="X19" s="55" t="str">
        <f>R102</f>
        <v/>
      </c>
      <c r="Y19" s="33" t="str">
        <f>S102</f>
        <v/>
      </c>
      <c r="Z19" s="34" t="str">
        <f>R103</f>
        <v/>
      </c>
      <c r="AA19" s="34" t="str">
        <f>S103</f>
        <v/>
      </c>
      <c r="AB19" s="34">
        <f>BI104</f>
        <v>8</v>
      </c>
      <c r="AC19" s="34">
        <f>BA104+BE104</f>
        <v>5</v>
      </c>
      <c r="AD19" s="34">
        <f>BB104+BF104</f>
        <v>0</v>
      </c>
      <c r="AE19" s="34">
        <f>BC104+BG104</f>
        <v>0</v>
      </c>
      <c r="AF19" s="34">
        <f>BD104+BH104</f>
        <v>3</v>
      </c>
      <c r="AG19" s="34">
        <f>AP19</f>
        <v>17</v>
      </c>
      <c r="AH19" s="34">
        <f>AQ19</f>
        <v>10</v>
      </c>
      <c r="AI19" s="56">
        <f>AP20</f>
        <v>15</v>
      </c>
      <c r="AJ19" s="56">
        <f>AQ20</f>
        <v>9</v>
      </c>
      <c r="AK19" s="34">
        <f>BD19</f>
        <v>3</v>
      </c>
      <c r="AL19" s="57">
        <f t="shared" si="8"/>
        <v>8</v>
      </c>
      <c r="AM19" s="57">
        <f t="shared" si="8"/>
        <v>6</v>
      </c>
      <c r="AN19" s="57">
        <f>SUM(Q4,Q7,Q10,Q13,Q16,Q22,Q25,Q28,Q31,Q34)</f>
        <v>9</v>
      </c>
      <c r="AO19" s="58">
        <f>SUM(P4,P7,P10,P13,P16,P22,P25,P28,P31,P34)</f>
        <v>4</v>
      </c>
      <c r="AP19" s="59">
        <f t="shared" si="1"/>
        <v>17</v>
      </c>
      <c r="AQ19" s="60">
        <f t="shared" si="1"/>
        <v>10</v>
      </c>
      <c r="AR19" s="40">
        <f>IF(AQ19=0,"",AP19/AQ19)</f>
        <v>1.7</v>
      </c>
      <c r="AS19" s="61"/>
      <c r="AT19" s="42"/>
      <c r="AU19" s="16"/>
      <c r="AV19" s="16"/>
      <c r="AW19" s="62">
        <f>AP20*10000000-AQ20*100000+BJ19+BJ18</f>
        <v>149117012</v>
      </c>
      <c r="AX19" s="16"/>
      <c r="AY19" s="44">
        <f t="shared" si="6"/>
        <v>6</v>
      </c>
      <c r="AZ19" s="16">
        <f>IF(AW19&lt;AW4,AY19,AY19-1)</f>
        <v>6</v>
      </c>
      <c r="BA19" s="44">
        <f>IF(AW19&lt;AW7,AZ19,AZ19-1)</f>
        <v>6</v>
      </c>
      <c r="BB19" s="16">
        <f>IF(AW19&lt;AW10,BA19,BA19-1)</f>
        <v>5</v>
      </c>
      <c r="BC19" s="44">
        <f>IF(AW19&lt;AW13,BB19,BB19-1)</f>
        <v>4</v>
      </c>
      <c r="BD19" s="16">
        <f>IF(AW19&lt;AW16,BC19,BC19-1)</f>
        <v>3</v>
      </c>
      <c r="BE19" s="44"/>
      <c r="BF19" s="16"/>
      <c r="BG19" s="44"/>
      <c r="BH19" s="16"/>
      <c r="BI19" s="16">
        <f>BH18+BH20</f>
        <v>16</v>
      </c>
      <c r="BJ19" s="16">
        <f>IF(AQ19&lt;&gt;0,ROUND(AP19/AQ19,1)*10000,AP19*10000)</f>
        <v>17000</v>
      </c>
      <c r="BK19" s="16">
        <f t="shared" si="3"/>
        <v>1.7</v>
      </c>
      <c r="BL19" s="17" t="s">
        <v>6</v>
      </c>
    </row>
    <row r="20" spans="1:64" ht="16.5" customHeight="1" thickBot="1" x14ac:dyDescent="0.3">
      <c r="A20" s="18"/>
      <c r="C20" s="20"/>
      <c r="D20" s="21"/>
      <c r="E20" s="293"/>
      <c r="F20" s="101">
        <f>T94</f>
        <v>0</v>
      </c>
      <c r="G20" s="102">
        <f>U94</f>
        <v>3</v>
      </c>
      <c r="H20" s="103">
        <f>T95</f>
        <v>0</v>
      </c>
      <c r="I20" s="104">
        <f>U95</f>
        <v>3</v>
      </c>
      <c r="J20" s="101">
        <f>T96</f>
        <v>0</v>
      </c>
      <c r="K20" s="102">
        <f>U96</f>
        <v>0</v>
      </c>
      <c r="L20" s="103">
        <f>T97</f>
        <v>3</v>
      </c>
      <c r="M20" s="104">
        <f>U97</f>
        <v>0</v>
      </c>
      <c r="N20" s="101">
        <f>T98</f>
        <v>3</v>
      </c>
      <c r="O20" s="102">
        <f>U98</f>
        <v>0</v>
      </c>
      <c r="P20" s="103" t="s">
        <v>22</v>
      </c>
      <c r="Q20" s="104" t="s">
        <v>22</v>
      </c>
      <c r="R20" s="245">
        <f>T99</f>
        <v>0</v>
      </c>
      <c r="S20" s="246">
        <f>U99</f>
        <v>0</v>
      </c>
      <c r="T20" s="234"/>
      <c r="U20" s="235"/>
      <c r="V20" s="105">
        <f>T101</f>
        <v>0</v>
      </c>
      <c r="W20" s="106">
        <f>U101</f>
        <v>0</v>
      </c>
      <c r="X20" s="107">
        <f>T102</f>
        <v>0</v>
      </c>
      <c r="Y20" s="74">
        <f>U102</f>
        <v>0</v>
      </c>
      <c r="Z20" s="75">
        <f>T103</f>
        <v>0</v>
      </c>
      <c r="AA20" s="75">
        <f>U103</f>
        <v>0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>
        <f t="shared" si="8"/>
        <v>6</v>
      </c>
      <c r="AM20" s="110">
        <f t="shared" si="8"/>
        <v>6</v>
      </c>
      <c r="AN20" s="110">
        <f>SUM(Q5,Q8,Q11,Q14,Q17,Q23,Q26,Q29,Q32,Q35)</f>
        <v>9</v>
      </c>
      <c r="AO20" s="111">
        <f>SUM(P5,P8,P11,P14,P17,P23,P26,P29,P32,P35)</f>
        <v>3</v>
      </c>
      <c r="AP20" s="112">
        <f t="shared" si="1"/>
        <v>15</v>
      </c>
      <c r="AQ20" s="113">
        <f t="shared" si="1"/>
        <v>9</v>
      </c>
      <c r="AR20" s="81"/>
      <c r="AS20" s="82"/>
      <c r="AT20" s="83" t="s">
        <v>25</v>
      </c>
      <c r="AU20" s="84"/>
      <c r="AV20" s="84"/>
      <c r="AW20" s="85"/>
      <c r="AX20" s="84">
        <f>IF(P4&lt;Q4,1,0)</f>
        <v>0</v>
      </c>
      <c r="AY20" s="44">
        <f t="shared" si="6"/>
        <v>6</v>
      </c>
      <c r="AZ20" s="84">
        <f>IF(P10&lt;Q10,1,0)</f>
        <v>1</v>
      </c>
      <c r="BA20" s="86">
        <f>IF(P13&lt;Q13,1,0)</f>
        <v>1</v>
      </c>
      <c r="BB20" s="84">
        <f>IF(T4&lt;U4,1,0)</f>
        <v>0</v>
      </c>
      <c r="BC20" s="86">
        <f>IF(T4&lt;U4,1,0)</f>
        <v>0</v>
      </c>
      <c r="BD20" s="84"/>
      <c r="BE20" s="44"/>
      <c r="BF20" s="16"/>
      <c r="BG20" s="44"/>
      <c r="BH20" s="16">
        <f>SUM(AX20:BG20)</f>
        <v>8</v>
      </c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291"/>
      <c r="F21" s="22" t="str">
        <f>P105</f>
        <v/>
      </c>
      <c r="G21" s="23" t="str">
        <f>Q105</f>
        <v/>
      </c>
      <c r="H21" s="24" t="str">
        <f>P106</f>
        <v/>
      </c>
      <c r="I21" s="28" t="str">
        <f>Q106</f>
        <v/>
      </c>
      <c r="J21" s="22" t="str">
        <f>P107</f>
        <v/>
      </c>
      <c r="K21" s="23" t="str">
        <f>Q107</f>
        <v/>
      </c>
      <c r="L21" s="24" t="str">
        <f>P108</f>
        <v/>
      </c>
      <c r="M21" s="28" t="str">
        <f>Q108</f>
        <v/>
      </c>
      <c r="N21" s="22" t="str">
        <f>P109</f>
        <v/>
      </c>
      <c r="O21" s="23" t="str">
        <f>Q109</f>
        <v/>
      </c>
      <c r="P21" s="247" t="str">
        <f>P110</f>
        <v/>
      </c>
      <c r="Q21" s="248" t="str">
        <f>Q110</f>
        <v/>
      </c>
      <c r="R21" s="22" t="s">
        <v>22</v>
      </c>
      <c r="S21" s="29" t="s">
        <v>22</v>
      </c>
      <c r="T21" s="226"/>
      <c r="U21" s="227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9">SUM(F21,H21,J21,L21,N21,P21,T21,V21,X21,Z21)</f>
        <v>0</v>
      </c>
      <c r="AM21" s="36">
        <f t="shared" si="9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x14ac:dyDescent="0.25">
      <c r="A22" s="18"/>
      <c r="C22" s="20"/>
      <c r="D22" s="21"/>
      <c r="E22" s="292"/>
      <c r="F22" s="45" t="str">
        <f>R105</f>
        <v/>
      </c>
      <c r="G22" s="46" t="str">
        <f>S105</f>
        <v/>
      </c>
      <c r="H22" s="47" t="str">
        <f>R106</f>
        <v/>
      </c>
      <c r="I22" s="51" t="str">
        <f>S106</f>
        <v/>
      </c>
      <c r="J22" s="45" t="str">
        <f>R107</f>
        <v/>
      </c>
      <c r="K22" s="46" t="str">
        <f>S107</f>
        <v/>
      </c>
      <c r="L22" s="47" t="str">
        <f>R108</f>
        <v/>
      </c>
      <c r="M22" s="51" t="str">
        <f>S108</f>
        <v/>
      </c>
      <c r="N22" s="45" t="str">
        <f>R109</f>
        <v/>
      </c>
      <c r="O22" s="46" t="str">
        <f>S109</f>
        <v/>
      </c>
      <c r="P22" s="249" t="str">
        <f>R110</f>
        <v/>
      </c>
      <c r="Q22" s="250" t="str">
        <f>S110</f>
        <v/>
      </c>
      <c r="R22" s="45" t="s">
        <v>22</v>
      </c>
      <c r="S22" s="52" t="s">
        <v>22</v>
      </c>
      <c r="T22" s="228"/>
      <c r="U22" s="229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7</v>
      </c>
      <c r="AL22" s="35">
        <f t="shared" si="9"/>
        <v>0</v>
      </c>
      <c r="AM22" s="35">
        <f t="shared" si="9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7</v>
      </c>
      <c r="BA22" s="44">
        <f>IF(AW22&lt;AW10,AZ22,AZ22-1)</f>
        <v>7</v>
      </c>
      <c r="BB22" s="43">
        <f>IF(AW22&lt;AW13,BA22,BA22-1)</f>
        <v>7</v>
      </c>
      <c r="BC22" s="44">
        <f>IF(AW22&lt;AW16,BB22,BB22-1)</f>
        <v>7</v>
      </c>
      <c r="BD22" s="43">
        <f>IF(AW22&lt;AW19,BC22,BC22-1)</f>
        <v>7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293"/>
      <c r="F23" s="63">
        <f>T105</f>
        <v>0</v>
      </c>
      <c r="G23" s="64">
        <f>U105</f>
        <v>0</v>
      </c>
      <c r="H23" s="116">
        <f>T106</f>
        <v>0</v>
      </c>
      <c r="I23" s="117">
        <f>U106</f>
        <v>0</v>
      </c>
      <c r="J23" s="63">
        <f>T107</f>
        <v>0</v>
      </c>
      <c r="K23" s="64">
        <f>U107</f>
        <v>0</v>
      </c>
      <c r="L23" s="116">
        <f>T108</f>
        <v>0</v>
      </c>
      <c r="M23" s="117">
        <f>U108</f>
        <v>0</v>
      </c>
      <c r="N23" s="63">
        <f>T109</f>
        <v>0</v>
      </c>
      <c r="O23" s="64">
        <f>U109</f>
        <v>0</v>
      </c>
      <c r="P23" s="251">
        <f>T110</f>
        <v>0</v>
      </c>
      <c r="Q23" s="252">
        <f>U110</f>
        <v>0</v>
      </c>
      <c r="R23" s="63" t="s">
        <v>22</v>
      </c>
      <c r="S23" s="70" t="s">
        <v>22</v>
      </c>
      <c r="T23" s="230"/>
      <c r="U23" s="231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9"/>
        <v>0</v>
      </c>
      <c r="AM23" s="118">
        <f t="shared" si="9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290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10">SUM(F24,H24,J24,L24,N24,P24,R24,V24,X24,Z24)</f>
        <v>0</v>
      </c>
      <c r="AM24" s="125">
        <f t="shared" si="10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3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290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3</v>
      </c>
      <c r="AL25" s="136">
        <f t="shared" si="10"/>
        <v>0</v>
      </c>
      <c r="AM25" s="136">
        <f t="shared" si="10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4</v>
      </c>
      <c r="BD25" s="20">
        <f>IF(AW25&lt;AW10,BC25,BC25-1)</f>
        <v>4</v>
      </c>
      <c r="BE25" s="132">
        <f>IF(AW25&lt;AW13,BD25,BD25-1)</f>
        <v>4</v>
      </c>
      <c r="BF25" s="20">
        <f>IF(AW25&lt;AW16,BE25,BE25-1)</f>
        <v>4</v>
      </c>
      <c r="BG25" s="132">
        <f>IF(AW25&lt;AW19,BF25,BF25-1)</f>
        <v>4</v>
      </c>
      <c r="BH25" s="20">
        <f>IF(AW25&lt;AW22,BG25,BG25-1)</f>
        <v>3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290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10"/>
        <v>0</v>
      </c>
      <c r="AM26" s="142">
        <f t="shared" si="10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290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1">SUM(F27,H27,J27,L27,N27,P27,R27,T27,X27,Z27)</f>
        <v>0</v>
      </c>
      <c r="AM27" s="125">
        <f t="shared" si="11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3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290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3</v>
      </c>
      <c r="AL28" s="136">
        <f t="shared" si="11"/>
        <v>0</v>
      </c>
      <c r="AM28" s="136">
        <f t="shared" si="11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5</v>
      </c>
      <c r="BC28" s="132">
        <f>IF(AW28&lt;AW10,BB28,BB28-1)</f>
        <v>5</v>
      </c>
      <c r="BD28" s="131">
        <f>IF(AW28&lt;AW13,BC28,BC28-1)</f>
        <v>5</v>
      </c>
      <c r="BE28" s="132">
        <f>IF(AW28&lt;AW16,BD28,BD28-1)</f>
        <v>5</v>
      </c>
      <c r="BF28" s="131">
        <f>IF(AW28&lt;AW19,BE28,BE28-1)</f>
        <v>5</v>
      </c>
      <c r="BG28" s="132">
        <f>IF(AW28&lt;AW22,BF28,BF28-1)</f>
        <v>4</v>
      </c>
      <c r="BH28" s="131">
        <f>IF(AW28&lt;AW25,BG28,BG28-1)</f>
        <v>3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290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1"/>
        <v>0</v>
      </c>
      <c r="AM29" s="160">
        <f t="shared" si="11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290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2">SUM(F30,H30,J30,L30,N30,P30,R30,T30,V30,Z30)</f>
        <v>0</v>
      </c>
      <c r="AM30" s="125">
        <f t="shared" si="12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3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290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3</v>
      </c>
      <c r="AL31" s="136">
        <f t="shared" si="12"/>
        <v>0</v>
      </c>
      <c r="AM31" s="136">
        <f t="shared" si="12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6</v>
      </c>
      <c r="BB31" s="20">
        <f>IF(AW31&lt;AW10,BA31,BA31-1)</f>
        <v>6</v>
      </c>
      <c r="BC31" s="132">
        <f>IF(AW31&lt;AW13,BB31,BB31-1)</f>
        <v>6</v>
      </c>
      <c r="BD31" s="20">
        <f>IF(AW31&lt;AW16,BC31,BC31-1)</f>
        <v>6</v>
      </c>
      <c r="BE31" s="132">
        <f>IF(AW31&lt;AW19,BD31,BD31-1)</f>
        <v>6</v>
      </c>
      <c r="BF31" s="20">
        <f>IF(AW31&lt;AW22,BE31,BE31-1)</f>
        <v>5</v>
      </c>
      <c r="BG31" s="132">
        <f>IF(AW31&lt;AW25,BF31,BF31-1)</f>
        <v>4</v>
      </c>
      <c r="BH31" s="20">
        <f>IF(AW31&lt;AW28,BG31,BG31-1)</f>
        <v>3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290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2"/>
        <v>0</v>
      </c>
      <c r="AM32" s="142">
        <f t="shared" si="12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6.149999999999999" hidden="1" customHeight="1" thickBot="1" x14ac:dyDescent="0.3">
      <c r="A33" s="18"/>
      <c r="C33" s="20"/>
      <c r="D33" s="21"/>
      <c r="E33" s="290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3">SUM(F33,H33,J33,L33,N33,P33,R33,T33,V33,X33)</f>
        <v>0</v>
      </c>
      <c r="AM33" s="125">
        <f t="shared" si="13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2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6.149999999999999" hidden="1" customHeight="1" thickBot="1" x14ac:dyDescent="0.3">
      <c r="A34" s="18"/>
      <c r="C34" s="20"/>
      <c r="D34" s="21"/>
      <c r="E34" s="290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2</v>
      </c>
      <c r="AL34" s="136">
        <f t="shared" si="13"/>
        <v>0</v>
      </c>
      <c r="AM34" s="136">
        <f t="shared" si="13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6</v>
      </c>
      <c r="BA34" s="132">
        <f>IF(AW34&lt;AW10,AZ34,AZ34-1)</f>
        <v>6</v>
      </c>
      <c r="BB34" s="131">
        <f>IF(AW34&lt;AW13,BA34,BA34-1)</f>
        <v>6</v>
      </c>
      <c r="BC34" s="132">
        <f>IF(AW34&lt;AW16,BB34,BB34-1)</f>
        <v>6</v>
      </c>
      <c r="BD34" s="131">
        <f>IF(AW34&lt;AW19,BC34,BC34-1)</f>
        <v>6</v>
      </c>
      <c r="BE34" s="132">
        <f>IF(AW34&lt;AW22,BD34,BD34-1)</f>
        <v>5</v>
      </c>
      <c r="BF34" s="131">
        <f>IF(AW34&lt;AW25,BE34,BE34-1)</f>
        <v>4</v>
      </c>
      <c r="BG34" s="132">
        <f>IF(AW34&lt;AW28,BF34,BF34-1)</f>
        <v>3</v>
      </c>
      <c r="BH34" s="131">
        <f>IF(AW34&lt;AW31,BG34,BG34-1)</f>
        <v>2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149999999999999" hidden="1" customHeight="1" thickBot="1" x14ac:dyDescent="0.3">
      <c r="A35" s="18"/>
      <c r="C35" s="20"/>
      <c r="D35" s="21"/>
      <c r="E35" s="290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3"/>
        <v>0</v>
      </c>
      <c r="AM35" s="142">
        <f t="shared" si="13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163" t="s">
        <v>30</v>
      </c>
      <c r="G37" s="163"/>
      <c r="H37" s="163" t="s">
        <v>31</v>
      </c>
      <c r="I37" s="163"/>
      <c r="J37" s="163" t="s">
        <v>32</v>
      </c>
      <c r="K37" s="163"/>
      <c r="L37" s="163" t="s">
        <v>33</v>
      </c>
      <c r="M37" s="163"/>
      <c r="N37" s="163" t="s">
        <v>34</v>
      </c>
      <c r="O37" s="163"/>
      <c r="P37" s="163" t="s">
        <v>7</v>
      </c>
      <c r="Q37" s="163"/>
      <c r="R37" s="163" t="s">
        <v>35</v>
      </c>
      <c r="S37" s="163"/>
      <c r="T37" s="163" t="s">
        <v>36</v>
      </c>
      <c r="U37" s="163"/>
      <c r="V37" s="163" t="s">
        <v>37</v>
      </c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166" t="s">
        <v>38</v>
      </c>
      <c r="BB37" s="166"/>
      <c r="BC37" s="166"/>
      <c r="BD37" s="166"/>
      <c r="BE37" s="166" t="s">
        <v>39</v>
      </c>
      <c r="BF37" s="166"/>
      <c r="BG37" s="166"/>
      <c r="BH37" s="166"/>
      <c r="BI37" s="166"/>
      <c r="BJ37" s="20"/>
      <c r="BK37" s="20"/>
    </row>
    <row r="38" spans="1:64" ht="15.75" thickBot="1" x14ac:dyDescent="0.3">
      <c r="A38" s="18"/>
      <c r="C38" s="20"/>
      <c r="AQ38" s="289" t="s">
        <v>40</v>
      </c>
      <c r="AR38" s="289"/>
      <c r="AS38" s="289" t="s">
        <v>41</v>
      </c>
      <c r="AT38" s="289"/>
      <c r="AU38" s="289" t="s">
        <v>42</v>
      </c>
      <c r="AV38" s="289"/>
      <c r="AW38" s="289" t="s">
        <v>43</v>
      </c>
      <c r="AX38" s="289"/>
      <c r="AY38" s="289" t="s">
        <v>44</v>
      </c>
      <c r="AZ38" s="289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5.75" thickBot="1" x14ac:dyDescent="0.3">
      <c r="A39" s="169"/>
      <c r="B39" s="170"/>
      <c r="C39" s="171"/>
      <c r="D39" s="172" t="str">
        <f>E3</f>
        <v xml:space="preserve">Erlenbach/Morlautern </v>
      </c>
      <c r="E39" s="173" t="str">
        <f>E6</f>
        <v>TV Rodenbach US I</v>
      </c>
      <c r="F39" s="174"/>
      <c r="G39" s="175"/>
      <c r="H39" s="176"/>
      <c r="I39" s="177"/>
      <c r="J39" s="174"/>
      <c r="K39" s="175"/>
      <c r="L39" s="176"/>
      <c r="M39" s="177"/>
      <c r="N39" s="174"/>
      <c r="O39" s="175"/>
      <c r="P39" s="178" t="str">
        <f>IF(F39="","",F39+H39+J39+L39+N39)</f>
        <v/>
      </c>
      <c r="Q39" s="179" t="str">
        <f>IF(G39="","",G39+I39+K39+M39+O39)</f>
        <v/>
      </c>
      <c r="R39" s="180" t="str">
        <f>IF(F39="","",AQ39+AS39+AU39+AW39+AY39)</f>
        <v/>
      </c>
      <c r="S39" s="181" t="str">
        <f t="shared" ref="S39:S48" si="14">IF(G39="","",AR39+AT39+AV39+AX39+AZ39)</f>
        <v/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0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286"/>
      <c r="W39" s="286"/>
      <c r="X39" s="286"/>
      <c r="Y39" s="286"/>
      <c r="Z39" s="286"/>
      <c r="AA39" s="286"/>
      <c r="AB39" s="286"/>
      <c r="AC39" s="286"/>
      <c r="AD39" s="286"/>
      <c r="AE39" s="286"/>
      <c r="AF39" s="286"/>
      <c r="AG39" s="286"/>
      <c r="AH39" s="286"/>
      <c r="AI39" s="286"/>
      <c r="AJ39" s="286"/>
      <c r="AK39" s="286"/>
      <c r="AL39" s="286"/>
      <c r="AM39" s="287" t="str">
        <f t="shared" ref="AM39:AM48" ca="1" si="15">IF(U39&lt;&gt;"","",IF(C39&lt;&gt;"","verlegt",IF(B39&lt;TODAY(),"offen","")))</f>
        <v/>
      </c>
      <c r="AN39" s="287"/>
      <c r="AO39" s="288" t="str">
        <f ca="1">IF(U39&lt;&gt;"","",IF(C39="","",IF(C39&lt;TODAY(),"offen","")))</f>
        <v/>
      </c>
      <c r="AP39" s="288"/>
      <c r="AQ39" s="184">
        <f>IF(F39&gt;G39,1,0)</f>
        <v>0</v>
      </c>
      <c r="AR39" s="184">
        <f t="shared" ref="AR39:AR48" si="16">IF(G39&gt;F39,1,0)</f>
        <v>0</v>
      </c>
      <c r="AS39" s="20">
        <f t="shared" ref="AS39:AS48" si="17">IF(H39&gt;I39,1,0)</f>
        <v>0</v>
      </c>
      <c r="AT39" s="185">
        <f t="shared" ref="AT39:AT48" si="18">IF(I39&gt;H39,1,0)</f>
        <v>0</v>
      </c>
      <c r="AU39" s="184">
        <f t="shared" ref="AU39:AU48" si="19">IF(J39&gt;K39,1,0)</f>
        <v>0</v>
      </c>
      <c r="AV39" s="184">
        <f t="shared" ref="AV39:AV48" si="20">IF(K39&gt;J39,1,0)</f>
        <v>0</v>
      </c>
      <c r="AW39" s="20">
        <f t="shared" ref="AW39:AW48" si="21">IF(L39&gt;M39,1,0)</f>
        <v>0</v>
      </c>
      <c r="AX39" s="20">
        <f t="shared" ref="AX39:AX48" si="22">IF(M39&gt;L39,1,0)</f>
        <v>0</v>
      </c>
      <c r="AY39" s="184">
        <f t="shared" ref="AY39:AY48" si="23">IF(N39&gt;O39,1,0)</f>
        <v>0</v>
      </c>
      <c r="AZ39" s="184">
        <f t="shared" ref="AZ39:AZ48" si="24">IF(O39&gt;N39,1,0)</f>
        <v>0</v>
      </c>
      <c r="BA39" s="133">
        <f>IF(T39=3,1,0)</f>
        <v>0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0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5.75" thickBot="1" x14ac:dyDescent="0.3">
      <c r="A40" s="186"/>
      <c r="B40" s="187"/>
      <c r="C40" s="188"/>
      <c r="D40" s="189" t="str">
        <f>D39</f>
        <v xml:space="preserve">Erlenbach/Morlautern </v>
      </c>
      <c r="E40" s="190" t="str">
        <f>E9</f>
        <v>SV Miesau</v>
      </c>
      <c r="F40" s="174">
        <v>25</v>
      </c>
      <c r="G40" s="175">
        <v>7</v>
      </c>
      <c r="H40" s="176">
        <v>24</v>
      </c>
      <c r="I40" s="177">
        <v>26</v>
      </c>
      <c r="J40" s="174">
        <v>25</v>
      </c>
      <c r="K40" s="175">
        <v>16</v>
      </c>
      <c r="L40" s="176">
        <v>25</v>
      </c>
      <c r="M40" s="177">
        <v>18</v>
      </c>
      <c r="N40" s="174"/>
      <c r="O40" s="175"/>
      <c r="P40" s="195">
        <f t="shared" ref="P40:Q48" si="25">IF(F40="","",F40+H40+J40+L40+N40)</f>
        <v>99</v>
      </c>
      <c r="Q40" s="196">
        <f t="shared" si="25"/>
        <v>67</v>
      </c>
      <c r="R40" s="197">
        <f t="shared" ref="R40:R48" si="26">IF(F40="","",AQ40+AS40+AU40+AW40+AY40)</f>
        <v>3</v>
      </c>
      <c r="S40" s="198">
        <f t="shared" si="14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282"/>
      <c r="W40" s="282"/>
      <c r="X40" s="282"/>
      <c r="Y40" s="282"/>
      <c r="Z40" s="282"/>
      <c r="AA40" s="282"/>
      <c r="AB40" s="282"/>
      <c r="AC40" s="282"/>
      <c r="AD40" s="282"/>
      <c r="AE40" s="282"/>
      <c r="AF40" s="282"/>
      <c r="AG40" s="282"/>
      <c r="AH40" s="282"/>
      <c r="AI40" s="282"/>
      <c r="AJ40" s="282"/>
      <c r="AK40" s="282"/>
      <c r="AL40" s="282"/>
      <c r="AM40" s="283" t="str">
        <f t="shared" ca="1" si="15"/>
        <v/>
      </c>
      <c r="AN40" s="283"/>
      <c r="AO40" s="284" t="str">
        <f t="shared" ref="AO40:AO48" ca="1" si="27">IF(U40&lt;&gt;"","",IF(C40="","",IF(C40&lt;TODAY(),"offen","")))</f>
        <v/>
      </c>
      <c r="AP40" s="284"/>
      <c r="AQ40" s="184">
        <f t="shared" ref="AQ40:AQ48" si="28">IF(F40&gt;G40,1,0)</f>
        <v>1</v>
      </c>
      <c r="AR40" s="184">
        <f t="shared" si="16"/>
        <v>0</v>
      </c>
      <c r="AS40" s="20">
        <f t="shared" si="17"/>
        <v>0</v>
      </c>
      <c r="AT40" s="185">
        <f t="shared" si="18"/>
        <v>1</v>
      </c>
      <c r="AU40" s="184">
        <f t="shared" si="19"/>
        <v>1</v>
      </c>
      <c r="AV40" s="184">
        <f t="shared" si="20"/>
        <v>0</v>
      </c>
      <c r="AW40" s="20">
        <f t="shared" si="21"/>
        <v>1</v>
      </c>
      <c r="AX40" s="20">
        <f t="shared" si="22"/>
        <v>0</v>
      </c>
      <c r="AY40" s="184">
        <f t="shared" si="23"/>
        <v>0</v>
      </c>
      <c r="AZ40" s="184">
        <f t="shared" si="24"/>
        <v>0</v>
      </c>
      <c r="BA40" s="133">
        <f t="shared" ref="BA40:BA103" si="29">IF(T40=3,1,0)</f>
        <v>1</v>
      </c>
      <c r="BB40" s="133">
        <f t="shared" ref="BB40:BB103" si="30">IF(T40=2,1,0)</f>
        <v>0</v>
      </c>
      <c r="BC40" s="133">
        <f t="shared" ref="BC40:BC103" si="31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5.75" thickBot="1" x14ac:dyDescent="0.3">
      <c r="A41" s="186"/>
      <c r="B41" s="187"/>
      <c r="C41" s="188"/>
      <c r="D41" s="189" t="str">
        <f>D39</f>
        <v xml:space="preserve">Erlenbach/Morlautern </v>
      </c>
      <c r="E41" s="190" t="str">
        <f>E12</f>
        <v>TV Rodenbach US III</v>
      </c>
      <c r="F41" s="191">
        <v>25</v>
      </c>
      <c r="G41" s="192">
        <v>12</v>
      </c>
      <c r="H41" s="193">
        <v>20</v>
      </c>
      <c r="I41" s="194">
        <v>25</v>
      </c>
      <c r="J41" s="191">
        <v>25</v>
      </c>
      <c r="K41" s="192">
        <v>16</v>
      </c>
      <c r="L41" s="193">
        <v>25</v>
      </c>
      <c r="M41" s="194">
        <v>13</v>
      </c>
      <c r="N41" s="191"/>
      <c r="O41" s="192"/>
      <c r="P41" s="195">
        <f t="shared" si="25"/>
        <v>95</v>
      </c>
      <c r="Q41" s="196">
        <f t="shared" si="25"/>
        <v>66</v>
      </c>
      <c r="R41" s="197">
        <f t="shared" si="26"/>
        <v>3</v>
      </c>
      <c r="S41" s="198">
        <f t="shared" si="14"/>
        <v>1</v>
      </c>
      <c r="T41" s="182">
        <f t="shared" ref="T41:T104" si="32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3</v>
      </c>
      <c r="U41" s="183">
        <f t="shared" ref="U41:U104" si="33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282"/>
      <c r="W41" s="282"/>
      <c r="X41" s="282"/>
      <c r="Y41" s="282"/>
      <c r="Z41" s="282"/>
      <c r="AA41" s="282"/>
      <c r="AB41" s="282"/>
      <c r="AC41" s="282"/>
      <c r="AD41" s="282"/>
      <c r="AE41" s="282"/>
      <c r="AF41" s="282"/>
      <c r="AG41" s="282"/>
      <c r="AH41" s="282"/>
      <c r="AI41" s="282"/>
      <c r="AJ41" s="282"/>
      <c r="AK41" s="282"/>
      <c r="AL41" s="282"/>
      <c r="AM41" s="283" t="str">
        <f t="shared" ca="1" si="15"/>
        <v/>
      </c>
      <c r="AN41" s="283"/>
      <c r="AO41" s="284" t="str">
        <f t="shared" ca="1" si="27"/>
        <v/>
      </c>
      <c r="AP41" s="284"/>
      <c r="AQ41" s="184">
        <f t="shared" si="28"/>
        <v>1</v>
      </c>
      <c r="AR41" s="184">
        <f t="shared" si="16"/>
        <v>0</v>
      </c>
      <c r="AS41" s="20">
        <f t="shared" si="17"/>
        <v>0</v>
      </c>
      <c r="AT41" s="185">
        <f t="shared" si="18"/>
        <v>1</v>
      </c>
      <c r="AU41" s="184">
        <f t="shared" si="19"/>
        <v>1</v>
      </c>
      <c r="AV41" s="184">
        <f t="shared" si="20"/>
        <v>0</v>
      </c>
      <c r="AW41" s="20">
        <f t="shared" si="21"/>
        <v>1</v>
      </c>
      <c r="AX41" s="20">
        <f t="shared" si="22"/>
        <v>0</v>
      </c>
      <c r="AY41" s="184">
        <f t="shared" si="23"/>
        <v>0</v>
      </c>
      <c r="AZ41" s="184">
        <f t="shared" si="24"/>
        <v>0</v>
      </c>
      <c r="BA41" s="133">
        <f t="shared" si="29"/>
        <v>1</v>
      </c>
      <c r="BB41" s="133">
        <f t="shared" si="30"/>
        <v>0</v>
      </c>
      <c r="BC41" s="133">
        <f t="shared" si="31"/>
        <v>0</v>
      </c>
      <c r="BD41" s="133">
        <f t="shared" ref="BD41:BD103" si="34">IF(AND(T41=0,U41&lt;&gt;0),1,0)</f>
        <v>0</v>
      </c>
      <c r="BE41" s="133">
        <f>IF(U72=3,1,0)</f>
        <v>1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5.75" thickBot="1" x14ac:dyDescent="0.3">
      <c r="A42" s="186"/>
      <c r="B42" s="187"/>
      <c r="C42" s="188"/>
      <c r="D42" s="189" t="str">
        <f>D41</f>
        <v xml:space="preserve">Erlenbach/Morlautern </v>
      </c>
      <c r="E42" s="190" t="str">
        <f>E15</f>
        <v>TSG Trippstadt</v>
      </c>
      <c r="F42" s="191">
        <v>25</v>
      </c>
      <c r="G42" s="192">
        <v>9</v>
      </c>
      <c r="H42" s="193">
        <v>25</v>
      </c>
      <c r="I42" s="194">
        <v>8</v>
      </c>
      <c r="J42" s="191">
        <v>25</v>
      </c>
      <c r="K42" s="192">
        <v>23</v>
      </c>
      <c r="L42" s="193"/>
      <c r="M42" s="194"/>
      <c r="N42" s="191"/>
      <c r="O42" s="192"/>
      <c r="P42" s="195">
        <f t="shared" si="25"/>
        <v>75</v>
      </c>
      <c r="Q42" s="196">
        <f t="shared" si="25"/>
        <v>40</v>
      </c>
      <c r="R42" s="197">
        <f t="shared" si="26"/>
        <v>3</v>
      </c>
      <c r="S42" s="198">
        <f t="shared" si="14"/>
        <v>0</v>
      </c>
      <c r="T42" s="182">
        <f t="shared" si="32"/>
        <v>3</v>
      </c>
      <c r="U42" s="183">
        <f t="shared" si="33"/>
        <v>0</v>
      </c>
      <c r="V42" s="282"/>
      <c r="W42" s="282"/>
      <c r="X42" s="282"/>
      <c r="Y42" s="282"/>
      <c r="Z42" s="282"/>
      <c r="AA42" s="282"/>
      <c r="AB42" s="282"/>
      <c r="AC42" s="282"/>
      <c r="AD42" s="282"/>
      <c r="AE42" s="282"/>
      <c r="AF42" s="282"/>
      <c r="AG42" s="282"/>
      <c r="AH42" s="282"/>
      <c r="AI42" s="282"/>
      <c r="AJ42" s="282"/>
      <c r="AK42" s="282"/>
      <c r="AL42" s="282"/>
      <c r="AM42" s="285" t="str">
        <f t="shared" ca="1" si="15"/>
        <v/>
      </c>
      <c r="AN42" s="285"/>
      <c r="AO42" s="284" t="str">
        <f t="shared" ca="1" si="27"/>
        <v/>
      </c>
      <c r="AP42" s="284"/>
      <c r="AQ42" s="184">
        <f t="shared" si="28"/>
        <v>1</v>
      </c>
      <c r="AR42" s="184">
        <f t="shared" si="16"/>
        <v>0</v>
      </c>
      <c r="AS42" s="20">
        <f t="shared" si="17"/>
        <v>1</v>
      </c>
      <c r="AT42" s="185">
        <f t="shared" si="18"/>
        <v>0</v>
      </c>
      <c r="AU42" s="184">
        <f t="shared" si="19"/>
        <v>1</v>
      </c>
      <c r="AV42" s="184">
        <f t="shared" si="20"/>
        <v>0</v>
      </c>
      <c r="AW42" s="20">
        <f t="shared" si="21"/>
        <v>0</v>
      </c>
      <c r="AX42" s="20">
        <f t="shared" si="22"/>
        <v>0</v>
      </c>
      <c r="AY42" s="184">
        <f t="shared" si="23"/>
        <v>0</v>
      </c>
      <c r="AZ42" s="184">
        <f t="shared" si="24"/>
        <v>0</v>
      </c>
      <c r="BA42" s="133">
        <f t="shared" si="29"/>
        <v>1</v>
      </c>
      <c r="BB42" s="133">
        <f t="shared" si="30"/>
        <v>0</v>
      </c>
      <c r="BC42" s="133">
        <f t="shared" si="31"/>
        <v>0</v>
      </c>
      <c r="BD42" s="133">
        <f t="shared" si="34"/>
        <v>0</v>
      </c>
      <c r="BE42" s="133">
        <f>IF(U83=3,1,0)</f>
        <v>0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5.75" thickBot="1" x14ac:dyDescent="0.3">
      <c r="A43" s="186"/>
      <c r="B43" s="187"/>
      <c r="C43" s="188"/>
      <c r="D43" s="189" t="str">
        <f>D41</f>
        <v xml:space="preserve">Erlenbach/Morlautern </v>
      </c>
      <c r="E43" s="190" t="str">
        <f>E18</f>
        <v>TV Rodenbach US II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5"/>
        <v/>
      </c>
      <c r="Q43" s="196" t="str">
        <f t="shared" si="25"/>
        <v/>
      </c>
      <c r="R43" s="197" t="str">
        <f t="shared" si="26"/>
        <v/>
      </c>
      <c r="S43" s="198" t="str">
        <f t="shared" si="14"/>
        <v/>
      </c>
      <c r="T43" s="182">
        <f t="shared" si="32"/>
        <v>0</v>
      </c>
      <c r="U43" s="183">
        <f t="shared" si="33"/>
        <v>0</v>
      </c>
      <c r="V43" s="282"/>
      <c r="W43" s="282"/>
      <c r="X43" s="282"/>
      <c r="Y43" s="282"/>
      <c r="Z43" s="282"/>
      <c r="AA43" s="282"/>
      <c r="AB43" s="282"/>
      <c r="AC43" s="282"/>
      <c r="AD43" s="282"/>
      <c r="AE43" s="282"/>
      <c r="AF43" s="282"/>
      <c r="AG43" s="282"/>
      <c r="AH43" s="282"/>
      <c r="AI43" s="282"/>
      <c r="AJ43" s="282"/>
      <c r="AK43" s="282"/>
      <c r="AL43" s="282"/>
      <c r="AM43" s="283" t="str">
        <f t="shared" ca="1" si="15"/>
        <v/>
      </c>
      <c r="AN43" s="283"/>
      <c r="AO43" s="284" t="str">
        <f t="shared" ca="1" si="27"/>
        <v/>
      </c>
      <c r="AP43" s="284"/>
      <c r="AQ43" s="184">
        <f t="shared" si="28"/>
        <v>0</v>
      </c>
      <c r="AR43" s="184">
        <f t="shared" si="16"/>
        <v>0</v>
      </c>
      <c r="AS43" s="20">
        <f t="shared" si="17"/>
        <v>0</v>
      </c>
      <c r="AT43" s="185">
        <f t="shared" si="18"/>
        <v>0</v>
      </c>
      <c r="AU43" s="184">
        <f t="shared" si="19"/>
        <v>0</v>
      </c>
      <c r="AV43" s="184">
        <f t="shared" si="20"/>
        <v>0</v>
      </c>
      <c r="AW43" s="20">
        <f t="shared" si="21"/>
        <v>0</v>
      </c>
      <c r="AX43" s="20">
        <f t="shared" si="22"/>
        <v>0</v>
      </c>
      <c r="AY43" s="184">
        <f t="shared" si="23"/>
        <v>0</v>
      </c>
      <c r="AZ43" s="184">
        <f t="shared" si="24"/>
        <v>0</v>
      </c>
      <c r="BA43" s="133">
        <f t="shared" si="29"/>
        <v>0</v>
      </c>
      <c r="BB43" s="133">
        <f t="shared" si="30"/>
        <v>0</v>
      </c>
      <c r="BC43" s="133">
        <f t="shared" si="31"/>
        <v>0</v>
      </c>
      <c r="BD43" s="133">
        <f t="shared" si="34"/>
        <v>0</v>
      </c>
      <c r="BE43" s="133">
        <f>IF(U94=3,1,0)</f>
        <v>1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5" hidden="1" customHeight="1" thickBot="1" x14ac:dyDescent="0.3">
      <c r="A44" s="186"/>
      <c r="B44" s="187"/>
      <c r="C44" s="188"/>
      <c r="D44" s="189" t="str">
        <f>D43</f>
        <v xml:space="preserve">Erlenbach/Morlautern 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5"/>
        <v/>
      </c>
      <c r="Q44" s="196" t="str">
        <f t="shared" si="25"/>
        <v/>
      </c>
      <c r="R44" s="197" t="str">
        <f t="shared" si="26"/>
        <v/>
      </c>
      <c r="S44" s="198" t="str">
        <f t="shared" si="14"/>
        <v/>
      </c>
      <c r="T44" s="182">
        <f t="shared" si="32"/>
        <v>0</v>
      </c>
      <c r="U44" s="183">
        <f t="shared" si="33"/>
        <v>0</v>
      </c>
      <c r="V44" s="282"/>
      <c r="W44" s="282"/>
      <c r="X44" s="282"/>
      <c r="Y44" s="282"/>
      <c r="Z44" s="282"/>
      <c r="AA44" s="282"/>
      <c r="AB44" s="282"/>
      <c r="AC44" s="282"/>
      <c r="AD44" s="282"/>
      <c r="AE44" s="282"/>
      <c r="AF44" s="282"/>
      <c r="AG44" s="282"/>
      <c r="AH44" s="282"/>
      <c r="AI44" s="282"/>
      <c r="AJ44" s="282"/>
      <c r="AK44" s="282"/>
      <c r="AL44" s="282"/>
      <c r="AM44" s="283" t="str">
        <f t="shared" ca="1" si="15"/>
        <v/>
      </c>
      <c r="AN44" s="283"/>
      <c r="AO44" s="284" t="str">
        <f t="shared" ca="1" si="27"/>
        <v/>
      </c>
      <c r="AP44" s="284"/>
      <c r="AQ44" s="184">
        <f t="shared" si="28"/>
        <v>0</v>
      </c>
      <c r="AR44" s="184">
        <f t="shared" si="16"/>
        <v>0</v>
      </c>
      <c r="AS44" s="20">
        <f t="shared" si="17"/>
        <v>0</v>
      </c>
      <c r="AT44" s="185">
        <f t="shared" si="18"/>
        <v>0</v>
      </c>
      <c r="AU44" s="184">
        <f t="shared" si="19"/>
        <v>0</v>
      </c>
      <c r="AV44" s="184">
        <f t="shared" si="20"/>
        <v>0</v>
      </c>
      <c r="AW44" s="20">
        <f t="shared" si="21"/>
        <v>0</v>
      </c>
      <c r="AX44" s="20">
        <f t="shared" si="22"/>
        <v>0</v>
      </c>
      <c r="AY44" s="184">
        <f t="shared" si="23"/>
        <v>0</v>
      </c>
      <c r="AZ44" s="184">
        <f t="shared" si="24"/>
        <v>0</v>
      </c>
      <c r="BA44" s="133">
        <f t="shared" si="29"/>
        <v>0</v>
      </c>
      <c r="BB44" s="133">
        <f t="shared" si="30"/>
        <v>0</v>
      </c>
      <c r="BC44" s="133">
        <f t="shared" si="31"/>
        <v>0</v>
      </c>
      <c r="BD44" s="133">
        <f t="shared" si="34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5" hidden="1" customHeight="1" thickBot="1" x14ac:dyDescent="0.3">
      <c r="A45" s="186"/>
      <c r="B45" s="187"/>
      <c r="C45" s="188"/>
      <c r="D45" s="189" t="str">
        <f>D43</f>
        <v xml:space="preserve">Erlenbach/Morlautern 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5"/>
        <v/>
      </c>
      <c r="Q45" s="196" t="str">
        <f t="shared" si="25"/>
        <v/>
      </c>
      <c r="R45" s="197" t="str">
        <f t="shared" si="26"/>
        <v/>
      </c>
      <c r="S45" s="198" t="str">
        <f t="shared" si="14"/>
        <v/>
      </c>
      <c r="T45" s="182">
        <f t="shared" si="32"/>
        <v>0</v>
      </c>
      <c r="U45" s="183">
        <f t="shared" si="33"/>
        <v>0</v>
      </c>
      <c r="V45" s="282"/>
      <c r="W45" s="282"/>
      <c r="X45" s="282"/>
      <c r="Y45" s="282"/>
      <c r="Z45" s="282"/>
      <c r="AA45" s="282"/>
      <c r="AB45" s="282"/>
      <c r="AC45" s="282"/>
      <c r="AD45" s="282"/>
      <c r="AE45" s="282"/>
      <c r="AF45" s="282"/>
      <c r="AG45" s="282"/>
      <c r="AH45" s="282"/>
      <c r="AI45" s="282"/>
      <c r="AJ45" s="282"/>
      <c r="AK45" s="282"/>
      <c r="AL45" s="282"/>
      <c r="AM45" s="283" t="str">
        <f t="shared" ca="1" si="15"/>
        <v/>
      </c>
      <c r="AN45" s="283"/>
      <c r="AO45" s="284" t="str">
        <f t="shared" ca="1" si="27"/>
        <v/>
      </c>
      <c r="AP45" s="284"/>
      <c r="AQ45" s="184">
        <f t="shared" si="28"/>
        <v>0</v>
      </c>
      <c r="AR45" s="184">
        <f t="shared" si="16"/>
        <v>0</v>
      </c>
      <c r="AS45" s="20">
        <f t="shared" si="17"/>
        <v>0</v>
      </c>
      <c r="AT45" s="185">
        <f t="shared" si="18"/>
        <v>0</v>
      </c>
      <c r="AU45" s="184">
        <f t="shared" si="19"/>
        <v>0</v>
      </c>
      <c r="AV45" s="184">
        <f t="shared" si="20"/>
        <v>0</v>
      </c>
      <c r="AW45" s="20">
        <f t="shared" si="21"/>
        <v>0</v>
      </c>
      <c r="AX45" s="20">
        <f t="shared" si="22"/>
        <v>0</v>
      </c>
      <c r="AY45" s="184">
        <f t="shared" si="23"/>
        <v>0</v>
      </c>
      <c r="AZ45" s="184">
        <f t="shared" si="24"/>
        <v>0</v>
      </c>
      <c r="BA45" s="133">
        <f t="shared" si="29"/>
        <v>0</v>
      </c>
      <c r="BB45" s="133">
        <f t="shared" si="30"/>
        <v>0</v>
      </c>
      <c r="BC45" s="133">
        <f t="shared" si="31"/>
        <v>0</v>
      </c>
      <c r="BD45" s="133">
        <f t="shared" si="34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5" hidden="1" customHeight="1" thickBot="1" x14ac:dyDescent="0.3">
      <c r="A46" s="186"/>
      <c r="B46" s="187"/>
      <c r="C46" s="188"/>
      <c r="D46" s="189" t="str">
        <f>D45</f>
        <v xml:space="preserve">Erlenbach/Morlautern 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5"/>
        <v/>
      </c>
      <c r="Q46" s="196" t="str">
        <f t="shared" si="25"/>
        <v/>
      </c>
      <c r="R46" s="197" t="str">
        <f t="shared" si="26"/>
        <v/>
      </c>
      <c r="S46" s="198" t="str">
        <f t="shared" si="14"/>
        <v/>
      </c>
      <c r="T46" s="182">
        <f t="shared" si="32"/>
        <v>0</v>
      </c>
      <c r="U46" s="183">
        <f t="shared" si="33"/>
        <v>0</v>
      </c>
      <c r="V46" s="282"/>
      <c r="W46" s="282"/>
      <c r="X46" s="282"/>
      <c r="Y46" s="282"/>
      <c r="Z46" s="282"/>
      <c r="AA46" s="282"/>
      <c r="AB46" s="282"/>
      <c r="AC46" s="282"/>
      <c r="AD46" s="282"/>
      <c r="AE46" s="282"/>
      <c r="AF46" s="282"/>
      <c r="AG46" s="282"/>
      <c r="AH46" s="282"/>
      <c r="AI46" s="282"/>
      <c r="AJ46" s="282"/>
      <c r="AK46" s="282"/>
      <c r="AL46" s="282"/>
      <c r="AM46" s="283" t="str">
        <f t="shared" ca="1" si="15"/>
        <v/>
      </c>
      <c r="AN46" s="283"/>
      <c r="AO46" s="284" t="str">
        <f t="shared" ca="1" si="27"/>
        <v/>
      </c>
      <c r="AP46" s="284"/>
      <c r="AQ46" s="184">
        <f t="shared" si="28"/>
        <v>0</v>
      </c>
      <c r="AR46" s="184">
        <f t="shared" si="16"/>
        <v>0</v>
      </c>
      <c r="AS46" s="20">
        <f t="shared" si="17"/>
        <v>0</v>
      </c>
      <c r="AT46" s="185">
        <f t="shared" si="18"/>
        <v>0</v>
      </c>
      <c r="AU46" s="184">
        <f t="shared" si="19"/>
        <v>0</v>
      </c>
      <c r="AV46" s="184">
        <f t="shared" si="20"/>
        <v>0</v>
      </c>
      <c r="AW46" s="20">
        <f t="shared" si="21"/>
        <v>0</v>
      </c>
      <c r="AX46" s="20">
        <f t="shared" si="22"/>
        <v>0</v>
      </c>
      <c r="AY46" s="184">
        <f t="shared" si="23"/>
        <v>0</v>
      </c>
      <c r="AZ46" s="184">
        <f t="shared" si="24"/>
        <v>0</v>
      </c>
      <c r="BA46" s="133">
        <f t="shared" si="29"/>
        <v>0</v>
      </c>
      <c r="BB46" s="133">
        <f t="shared" si="30"/>
        <v>0</v>
      </c>
      <c r="BC46" s="133">
        <f t="shared" si="31"/>
        <v>0</v>
      </c>
      <c r="BD46" s="133">
        <f t="shared" si="34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5" hidden="1" customHeight="1" thickBot="1" x14ac:dyDescent="0.3">
      <c r="A47" s="186"/>
      <c r="B47" s="187"/>
      <c r="C47" s="188"/>
      <c r="D47" s="189" t="str">
        <f>D45</f>
        <v xml:space="preserve">Erlenbach/Morlautern 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5"/>
        <v/>
      </c>
      <c r="Q47" s="196" t="str">
        <f t="shared" si="25"/>
        <v/>
      </c>
      <c r="R47" s="197" t="str">
        <f t="shared" si="26"/>
        <v/>
      </c>
      <c r="S47" s="198" t="str">
        <f t="shared" si="14"/>
        <v/>
      </c>
      <c r="T47" s="182">
        <f t="shared" si="32"/>
        <v>0</v>
      </c>
      <c r="U47" s="183">
        <f t="shared" si="33"/>
        <v>0</v>
      </c>
      <c r="V47" s="282"/>
      <c r="W47" s="282"/>
      <c r="X47" s="282"/>
      <c r="Y47" s="282"/>
      <c r="Z47" s="282"/>
      <c r="AA47" s="282"/>
      <c r="AB47" s="282"/>
      <c r="AC47" s="282"/>
      <c r="AD47" s="282"/>
      <c r="AE47" s="282"/>
      <c r="AF47" s="282"/>
      <c r="AG47" s="282"/>
      <c r="AH47" s="282"/>
      <c r="AI47" s="282"/>
      <c r="AJ47" s="282"/>
      <c r="AK47" s="282"/>
      <c r="AL47" s="282"/>
      <c r="AM47" s="283" t="str">
        <f t="shared" ca="1" si="15"/>
        <v/>
      </c>
      <c r="AN47" s="283"/>
      <c r="AO47" s="284" t="str">
        <f t="shared" ca="1" si="27"/>
        <v/>
      </c>
      <c r="AP47" s="284"/>
      <c r="AQ47" s="184">
        <f t="shared" si="28"/>
        <v>0</v>
      </c>
      <c r="AR47" s="184">
        <f t="shared" si="16"/>
        <v>0</v>
      </c>
      <c r="AS47" s="20">
        <f t="shared" si="17"/>
        <v>0</v>
      </c>
      <c r="AT47" s="185">
        <f t="shared" si="18"/>
        <v>0</v>
      </c>
      <c r="AU47" s="184">
        <f t="shared" si="19"/>
        <v>0</v>
      </c>
      <c r="AV47" s="184">
        <f t="shared" si="20"/>
        <v>0</v>
      </c>
      <c r="AW47" s="20">
        <f t="shared" si="21"/>
        <v>0</v>
      </c>
      <c r="AX47" s="20">
        <f t="shared" si="22"/>
        <v>0</v>
      </c>
      <c r="AY47" s="184">
        <f t="shared" si="23"/>
        <v>0</v>
      </c>
      <c r="AZ47" s="184">
        <f t="shared" si="24"/>
        <v>0</v>
      </c>
      <c r="BA47" s="133">
        <f t="shared" si="29"/>
        <v>0</v>
      </c>
      <c r="BB47" s="133">
        <f t="shared" si="30"/>
        <v>0</v>
      </c>
      <c r="BC47" s="133">
        <f t="shared" si="31"/>
        <v>0</v>
      </c>
      <c r="BD47" s="133">
        <f t="shared" si="34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5" hidden="1" customHeight="1" thickBot="1" x14ac:dyDescent="0.3">
      <c r="A48" s="200"/>
      <c r="B48" s="201"/>
      <c r="C48" s="202"/>
      <c r="D48" s="189" t="str">
        <f>D47</f>
        <v xml:space="preserve">Erlenbach/Morlautern 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5"/>
        <v/>
      </c>
      <c r="Q48" s="209" t="str">
        <f t="shared" si="25"/>
        <v/>
      </c>
      <c r="R48" s="210" t="str">
        <f t="shared" si="26"/>
        <v/>
      </c>
      <c r="S48" s="211" t="str">
        <f t="shared" si="14"/>
        <v/>
      </c>
      <c r="T48" s="182">
        <f t="shared" si="32"/>
        <v>0</v>
      </c>
      <c r="U48" s="183">
        <f t="shared" si="33"/>
        <v>0</v>
      </c>
      <c r="V48" s="279"/>
      <c r="W48" s="279"/>
      <c r="X48" s="279"/>
      <c r="Y48" s="279"/>
      <c r="Z48" s="279"/>
      <c r="AA48" s="279"/>
      <c r="AB48" s="279"/>
      <c r="AC48" s="279"/>
      <c r="AD48" s="279"/>
      <c r="AE48" s="279"/>
      <c r="AF48" s="279"/>
      <c r="AG48" s="279"/>
      <c r="AH48" s="279"/>
      <c r="AI48" s="279"/>
      <c r="AJ48" s="279"/>
      <c r="AK48" s="279"/>
      <c r="AL48" s="279"/>
      <c r="AM48" s="280" t="str">
        <f t="shared" ca="1" si="15"/>
        <v/>
      </c>
      <c r="AN48" s="280"/>
      <c r="AO48" s="281" t="str">
        <f t="shared" ca="1" si="27"/>
        <v/>
      </c>
      <c r="AP48" s="281"/>
      <c r="AQ48" s="184">
        <f t="shared" si="28"/>
        <v>0</v>
      </c>
      <c r="AR48" s="184">
        <f t="shared" si="16"/>
        <v>0</v>
      </c>
      <c r="AS48" s="20">
        <f t="shared" si="17"/>
        <v>0</v>
      </c>
      <c r="AT48" s="185">
        <f t="shared" si="18"/>
        <v>0</v>
      </c>
      <c r="AU48" s="184">
        <f t="shared" si="19"/>
        <v>0</v>
      </c>
      <c r="AV48" s="184">
        <f t="shared" si="20"/>
        <v>0</v>
      </c>
      <c r="AW48" s="20">
        <f t="shared" si="21"/>
        <v>0</v>
      </c>
      <c r="AX48" s="20">
        <f t="shared" si="22"/>
        <v>0</v>
      </c>
      <c r="AY48" s="184">
        <f t="shared" si="23"/>
        <v>0</v>
      </c>
      <c r="AZ48" s="184">
        <f t="shared" si="24"/>
        <v>0</v>
      </c>
      <c r="BA48" s="133">
        <f t="shared" si="29"/>
        <v>0</v>
      </c>
      <c r="BB48" s="133">
        <f t="shared" si="30"/>
        <v>0</v>
      </c>
      <c r="BC48" s="133">
        <f t="shared" si="31"/>
        <v>0</v>
      </c>
      <c r="BD48" s="133">
        <f t="shared" si="34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5.75" thickBot="1" x14ac:dyDescent="0.3">
      <c r="A49" s="18"/>
      <c r="C49" s="20"/>
      <c r="D49" s="16"/>
      <c r="E49" s="16"/>
      <c r="T49" s="182">
        <f t="shared" si="32"/>
        <v>0</v>
      </c>
      <c r="U49" s="183">
        <f t="shared" si="33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5">SUM(BA39:BA48)</f>
        <v>3</v>
      </c>
      <c r="BB49" s="214">
        <f t="shared" si="35"/>
        <v>0</v>
      </c>
      <c r="BC49" s="214">
        <f t="shared" si="35"/>
        <v>0</v>
      </c>
      <c r="BD49" s="214">
        <f t="shared" si="35"/>
        <v>0</v>
      </c>
      <c r="BE49" s="214">
        <f t="shared" si="35"/>
        <v>3</v>
      </c>
      <c r="BF49" s="214">
        <f t="shared" si="35"/>
        <v>0</v>
      </c>
      <c r="BG49" s="214">
        <f t="shared" si="35"/>
        <v>0</v>
      </c>
      <c r="BH49" s="214">
        <f t="shared" si="35"/>
        <v>0</v>
      </c>
      <c r="BI49" s="20">
        <f>SUM(BA49:BH49)</f>
        <v>6</v>
      </c>
    </row>
    <row r="50" spans="1:61" ht="15.75" thickBot="1" x14ac:dyDescent="0.3">
      <c r="A50" s="169"/>
      <c r="B50" s="170"/>
      <c r="C50" s="215"/>
      <c r="D50" s="216" t="str">
        <f>E6</f>
        <v>TV Rodenbach US I</v>
      </c>
      <c r="E50" s="173" t="str">
        <f>E3</f>
        <v xml:space="preserve">Erlenbach/Morlautern </v>
      </c>
      <c r="F50" s="176"/>
      <c r="G50" s="177"/>
      <c r="H50" s="174"/>
      <c r="I50" s="175"/>
      <c r="J50" s="176"/>
      <c r="K50" s="177"/>
      <c r="L50" s="174"/>
      <c r="M50" s="175"/>
      <c r="N50" s="176"/>
      <c r="O50" s="177"/>
      <c r="P50" s="180" t="str">
        <f>IF(F50="","",F50+H50+J50+L50+N50)</f>
        <v/>
      </c>
      <c r="Q50" s="181" t="str">
        <f t="shared" ref="Q50:Q59" si="36">IF(G50="","",G50+I50+K50+M50+O50)</f>
        <v/>
      </c>
      <c r="R50" s="180" t="str">
        <f>IF(F50="","",AQ50+AS50+AU50+AW50+AY50)</f>
        <v/>
      </c>
      <c r="S50" s="181" t="str">
        <f t="shared" ref="S50:S59" si="37">IF(G50="","",AR50+AT50+AV50+AX50+AZ50)</f>
        <v/>
      </c>
      <c r="T50" s="182">
        <f t="shared" si="32"/>
        <v>0</v>
      </c>
      <c r="U50" s="183">
        <f t="shared" si="33"/>
        <v>0</v>
      </c>
      <c r="V50" s="286"/>
      <c r="W50" s="286"/>
      <c r="X50" s="286"/>
      <c r="Y50" s="286"/>
      <c r="Z50" s="286"/>
      <c r="AA50" s="286"/>
      <c r="AB50" s="286"/>
      <c r="AC50" s="286"/>
      <c r="AD50" s="286"/>
      <c r="AE50" s="286"/>
      <c r="AF50" s="286"/>
      <c r="AG50" s="286"/>
      <c r="AH50" s="286"/>
      <c r="AI50" s="286"/>
      <c r="AJ50" s="286"/>
      <c r="AK50" s="286"/>
      <c r="AL50" s="286"/>
      <c r="AM50" s="287" t="str">
        <f t="shared" ref="AM50:AM59" ca="1" si="38">IF(U50&lt;&gt;"","",IF(C50&lt;&gt;"","verlegt",IF(B50&lt;TODAY(),"offen","")))</f>
        <v/>
      </c>
      <c r="AN50" s="287"/>
      <c r="AO50" s="288" t="str">
        <f ca="1">IF(U50&lt;&gt;"","",IF(C50="","",IF(C50&lt;TODAY(),"offen","")))</f>
        <v/>
      </c>
      <c r="AP50" s="288"/>
      <c r="AQ50" s="184">
        <f t="shared" ref="AQ50:AQ59" si="39">IF(F50&gt;G50,1,0)</f>
        <v>0</v>
      </c>
      <c r="AR50" s="184">
        <f t="shared" ref="AR50:AR59" si="40">IF(G50&gt;F50,1,0)</f>
        <v>0</v>
      </c>
      <c r="AS50" s="20">
        <f t="shared" ref="AS50:AS59" si="41">IF(H50&gt;I50,1,0)</f>
        <v>0</v>
      </c>
      <c r="AT50" s="185">
        <f t="shared" ref="AT50:AT59" si="42">IF(I50&gt;H50,1,0)</f>
        <v>0</v>
      </c>
      <c r="AU50" s="184">
        <f t="shared" ref="AU50:AU59" si="43">IF(J50&gt;K50,1,0)</f>
        <v>0</v>
      </c>
      <c r="AV50" s="184">
        <f t="shared" ref="AV50:AV59" si="44">IF(K50&gt;J50,1,0)</f>
        <v>0</v>
      </c>
      <c r="AW50" s="20">
        <f t="shared" ref="AW50:AW59" si="45">IF(L50&gt;M50,1,0)</f>
        <v>0</v>
      </c>
      <c r="AX50" s="20">
        <f t="shared" ref="AX50:AX59" si="46">IF(M50&gt;L50,1,0)</f>
        <v>0</v>
      </c>
      <c r="AY50" s="184">
        <f t="shared" ref="AY50:AY59" si="47">IF(N50&gt;O50,1,0)</f>
        <v>0</v>
      </c>
      <c r="AZ50" s="184">
        <f t="shared" ref="AZ50:AZ59" si="48">IF(O50&gt;N50,1,0)</f>
        <v>0</v>
      </c>
      <c r="BA50" s="133">
        <f t="shared" si="29"/>
        <v>0</v>
      </c>
      <c r="BB50" s="133">
        <f t="shared" si="30"/>
        <v>0</v>
      </c>
      <c r="BC50" s="133">
        <f t="shared" si="31"/>
        <v>0</v>
      </c>
      <c r="BD50" s="133">
        <f t="shared" si="34"/>
        <v>0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0</v>
      </c>
      <c r="BI50" s="20"/>
    </row>
    <row r="51" spans="1:61" ht="15.75" thickBot="1" x14ac:dyDescent="0.3">
      <c r="A51" s="186"/>
      <c r="B51" s="187"/>
      <c r="C51" s="217"/>
      <c r="D51" s="218" t="str">
        <f>D50</f>
        <v>TV Rodenbach US I</v>
      </c>
      <c r="E51" s="190" t="str">
        <f>E9</f>
        <v>SV Miesau</v>
      </c>
      <c r="F51" s="193">
        <v>25</v>
      </c>
      <c r="G51" s="194">
        <v>16</v>
      </c>
      <c r="H51" s="191">
        <v>25</v>
      </c>
      <c r="I51" s="192">
        <v>15</v>
      </c>
      <c r="J51" s="193">
        <v>28</v>
      </c>
      <c r="K51" s="194">
        <v>26</v>
      </c>
      <c r="L51" s="191"/>
      <c r="M51" s="192"/>
      <c r="N51" s="193"/>
      <c r="O51" s="194"/>
      <c r="P51" s="197">
        <f t="shared" ref="P51:P59" si="49">IF(F51="","",F51+H51+J51+L51+N51)</f>
        <v>78</v>
      </c>
      <c r="Q51" s="198">
        <f t="shared" si="36"/>
        <v>57</v>
      </c>
      <c r="R51" s="197">
        <f t="shared" ref="R51:R59" si="50">IF(F51="","",AQ51+AS51+AU51+AW51+AY51)</f>
        <v>3</v>
      </c>
      <c r="S51" s="198">
        <f t="shared" si="37"/>
        <v>0</v>
      </c>
      <c r="T51" s="182">
        <f t="shared" si="32"/>
        <v>3</v>
      </c>
      <c r="U51" s="183">
        <f t="shared" si="33"/>
        <v>0</v>
      </c>
      <c r="V51" s="282"/>
      <c r="W51" s="282"/>
      <c r="X51" s="282"/>
      <c r="Y51" s="282"/>
      <c r="Z51" s="282"/>
      <c r="AA51" s="282"/>
      <c r="AB51" s="282"/>
      <c r="AC51" s="282"/>
      <c r="AD51" s="282"/>
      <c r="AE51" s="282"/>
      <c r="AF51" s="282"/>
      <c r="AG51" s="282"/>
      <c r="AH51" s="282"/>
      <c r="AI51" s="282"/>
      <c r="AJ51" s="282"/>
      <c r="AK51" s="282"/>
      <c r="AL51" s="282"/>
      <c r="AM51" s="283" t="str">
        <f t="shared" ca="1" si="38"/>
        <v/>
      </c>
      <c r="AN51" s="283"/>
      <c r="AO51" s="284" t="str">
        <f t="shared" ref="AO51:AO59" ca="1" si="51">IF(U51&lt;&gt;"","",IF(C51="","",IF(C51&lt;TODAY(),"offen","")))</f>
        <v/>
      </c>
      <c r="AP51" s="284"/>
      <c r="AQ51" s="184">
        <f t="shared" si="39"/>
        <v>1</v>
      </c>
      <c r="AR51" s="184">
        <f t="shared" si="40"/>
        <v>0</v>
      </c>
      <c r="AS51" s="20">
        <f t="shared" si="41"/>
        <v>1</v>
      </c>
      <c r="AT51" s="185">
        <f t="shared" si="42"/>
        <v>0</v>
      </c>
      <c r="AU51" s="184">
        <f t="shared" si="43"/>
        <v>1</v>
      </c>
      <c r="AV51" s="184">
        <f t="shared" si="44"/>
        <v>0</v>
      </c>
      <c r="AW51" s="20">
        <f t="shared" si="45"/>
        <v>0</v>
      </c>
      <c r="AX51" s="20">
        <f t="shared" si="46"/>
        <v>0</v>
      </c>
      <c r="AY51" s="184">
        <f t="shared" si="47"/>
        <v>0</v>
      </c>
      <c r="AZ51" s="184">
        <f t="shared" si="48"/>
        <v>0</v>
      </c>
      <c r="BA51" s="133">
        <f t="shared" si="29"/>
        <v>1</v>
      </c>
      <c r="BB51" s="133">
        <f t="shared" si="30"/>
        <v>0</v>
      </c>
      <c r="BC51" s="133">
        <f t="shared" si="31"/>
        <v>0</v>
      </c>
      <c r="BD51" s="133">
        <f t="shared" si="34"/>
        <v>0</v>
      </c>
      <c r="BE51" s="133">
        <f>IF(U62=3,1,0)</f>
        <v>1</v>
      </c>
      <c r="BF51" s="133">
        <f>IF(U62=2,1,0)</f>
        <v>0</v>
      </c>
      <c r="BG51" s="133">
        <f>IF(U62=1,1,0)</f>
        <v>0</v>
      </c>
      <c r="BH51" s="133">
        <f>IF(AND(U62=0,T62&lt;&gt;0),1,0)</f>
        <v>0</v>
      </c>
      <c r="BI51" s="20"/>
    </row>
    <row r="52" spans="1:61" ht="15.75" thickBot="1" x14ac:dyDescent="0.3">
      <c r="A52" s="186"/>
      <c r="B52" s="187"/>
      <c r="C52" s="219"/>
      <c r="D52" s="218" t="str">
        <f t="shared" ref="D52:D59" si="52">D51</f>
        <v>TV Rodenbach US I</v>
      </c>
      <c r="E52" s="190" t="str">
        <f>E12</f>
        <v>TV Rodenbach US III</v>
      </c>
      <c r="F52" s="193">
        <v>25</v>
      </c>
      <c r="G52" s="194">
        <v>12</v>
      </c>
      <c r="H52" s="191">
        <v>19</v>
      </c>
      <c r="I52" s="192">
        <v>25</v>
      </c>
      <c r="J52" s="193">
        <v>25</v>
      </c>
      <c r="K52" s="194">
        <v>18</v>
      </c>
      <c r="L52" s="191">
        <v>25</v>
      </c>
      <c r="M52" s="192">
        <v>15</v>
      </c>
      <c r="N52" s="193"/>
      <c r="O52" s="194"/>
      <c r="P52" s="197">
        <f t="shared" si="49"/>
        <v>94</v>
      </c>
      <c r="Q52" s="198">
        <f t="shared" si="36"/>
        <v>70</v>
      </c>
      <c r="R52" s="197">
        <f t="shared" si="50"/>
        <v>3</v>
      </c>
      <c r="S52" s="198">
        <f t="shared" si="37"/>
        <v>1</v>
      </c>
      <c r="T52" s="182">
        <f t="shared" si="32"/>
        <v>3</v>
      </c>
      <c r="U52" s="183">
        <f t="shared" si="33"/>
        <v>0</v>
      </c>
      <c r="V52" s="282"/>
      <c r="W52" s="282"/>
      <c r="X52" s="282"/>
      <c r="Y52" s="282"/>
      <c r="Z52" s="282"/>
      <c r="AA52" s="282"/>
      <c r="AB52" s="282"/>
      <c r="AC52" s="282"/>
      <c r="AD52" s="282"/>
      <c r="AE52" s="282"/>
      <c r="AF52" s="282"/>
      <c r="AG52" s="282"/>
      <c r="AH52" s="282"/>
      <c r="AI52" s="282"/>
      <c r="AJ52" s="282"/>
      <c r="AK52" s="282"/>
      <c r="AL52" s="282"/>
      <c r="AM52" s="283" t="str">
        <f t="shared" ca="1" si="38"/>
        <v/>
      </c>
      <c r="AN52" s="283"/>
      <c r="AO52" s="284" t="str">
        <f t="shared" ca="1" si="51"/>
        <v/>
      </c>
      <c r="AP52" s="284"/>
      <c r="AQ52" s="184">
        <f t="shared" si="39"/>
        <v>1</v>
      </c>
      <c r="AR52" s="184">
        <f t="shared" si="40"/>
        <v>0</v>
      </c>
      <c r="AS52" s="20">
        <f t="shared" si="41"/>
        <v>0</v>
      </c>
      <c r="AT52" s="185">
        <f t="shared" si="42"/>
        <v>1</v>
      </c>
      <c r="AU52" s="184">
        <f t="shared" si="43"/>
        <v>1</v>
      </c>
      <c r="AV52" s="184">
        <f t="shared" si="44"/>
        <v>0</v>
      </c>
      <c r="AW52" s="20">
        <f t="shared" si="45"/>
        <v>1</v>
      </c>
      <c r="AX52" s="20">
        <f t="shared" si="46"/>
        <v>0</v>
      </c>
      <c r="AY52" s="184">
        <f t="shared" si="47"/>
        <v>0</v>
      </c>
      <c r="AZ52" s="184">
        <f t="shared" si="48"/>
        <v>0</v>
      </c>
      <c r="BA52" s="133">
        <f t="shared" si="29"/>
        <v>1</v>
      </c>
      <c r="BB52" s="133">
        <f t="shared" si="30"/>
        <v>0</v>
      </c>
      <c r="BC52" s="133">
        <f t="shared" si="31"/>
        <v>0</v>
      </c>
      <c r="BD52" s="133">
        <f t="shared" si="34"/>
        <v>0</v>
      </c>
      <c r="BE52" s="133">
        <f>IF(U73=3,1,0)</f>
        <v>1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5.75" thickBot="1" x14ac:dyDescent="0.3">
      <c r="A53" s="186"/>
      <c r="B53" s="187"/>
      <c r="C53" s="217"/>
      <c r="D53" s="218" t="str">
        <f t="shared" si="52"/>
        <v>TV Rodenbach US I</v>
      </c>
      <c r="E53" s="190" t="str">
        <f>E15</f>
        <v>TSG Trippstadt</v>
      </c>
      <c r="F53" s="193">
        <v>25</v>
      </c>
      <c r="G53" s="194">
        <v>11</v>
      </c>
      <c r="H53" s="191">
        <v>25</v>
      </c>
      <c r="I53" s="192">
        <v>11</v>
      </c>
      <c r="J53" s="193">
        <v>25</v>
      </c>
      <c r="K53" s="194">
        <v>15</v>
      </c>
      <c r="L53" s="191"/>
      <c r="M53" s="192"/>
      <c r="N53" s="193"/>
      <c r="O53" s="194"/>
      <c r="P53" s="197">
        <f t="shared" si="49"/>
        <v>75</v>
      </c>
      <c r="Q53" s="198">
        <f t="shared" si="36"/>
        <v>37</v>
      </c>
      <c r="R53" s="197">
        <f t="shared" si="50"/>
        <v>3</v>
      </c>
      <c r="S53" s="198">
        <f t="shared" si="37"/>
        <v>0</v>
      </c>
      <c r="T53" s="182">
        <f t="shared" si="32"/>
        <v>3</v>
      </c>
      <c r="U53" s="183">
        <f t="shared" si="33"/>
        <v>0</v>
      </c>
      <c r="V53" s="282"/>
      <c r="W53" s="282"/>
      <c r="X53" s="282"/>
      <c r="Y53" s="282"/>
      <c r="Z53" s="282"/>
      <c r="AA53" s="282"/>
      <c r="AB53" s="282"/>
      <c r="AC53" s="282"/>
      <c r="AD53" s="282"/>
      <c r="AE53" s="282"/>
      <c r="AF53" s="282"/>
      <c r="AG53" s="282"/>
      <c r="AH53" s="282"/>
      <c r="AI53" s="282"/>
      <c r="AJ53" s="282"/>
      <c r="AK53" s="282"/>
      <c r="AL53" s="282"/>
      <c r="AM53" s="285" t="str">
        <f t="shared" ca="1" si="38"/>
        <v/>
      </c>
      <c r="AN53" s="285"/>
      <c r="AO53" s="284" t="str">
        <f t="shared" ca="1" si="51"/>
        <v/>
      </c>
      <c r="AP53" s="284"/>
      <c r="AQ53" s="184">
        <f t="shared" si="39"/>
        <v>1</v>
      </c>
      <c r="AR53" s="184">
        <f t="shared" si="40"/>
        <v>0</v>
      </c>
      <c r="AS53" s="20">
        <f t="shared" si="41"/>
        <v>1</v>
      </c>
      <c r="AT53" s="185">
        <f t="shared" si="42"/>
        <v>0</v>
      </c>
      <c r="AU53" s="184">
        <f t="shared" si="43"/>
        <v>1</v>
      </c>
      <c r="AV53" s="184">
        <f t="shared" si="44"/>
        <v>0</v>
      </c>
      <c r="AW53" s="20">
        <f t="shared" si="45"/>
        <v>0</v>
      </c>
      <c r="AX53" s="20">
        <f t="shared" si="46"/>
        <v>0</v>
      </c>
      <c r="AY53" s="184">
        <f t="shared" si="47"/>
        <v>0</v>
      </c>
      <c r="AZ53" s="184">
        <f t="shared" si="48"/>
        <v>0</v>
      </c>
      <c r="BA53" s="133">
        <f t="shared" si="29"/>
        <v>1</v>
      </c>
      <c r="BB53" s="133">
        <f t="shared" si="30"/>
        <v>0</v>
      </c>
      <c r="BC53" s="133">
        <f t="shared" si="31"/>
        <v>0</v>
      </c>
      <c r="BD53" s="133">
        <f t="shared" si="34"/>
        <v>0</v>
      </c>
      <c r="BE53" s="133">
        <f>IF(U84=3,1,0)</f>
        <v>1</v>
      </c>
      <c r="BF53" s="133">
        <f>IF(U84=2,1,0)</f>
        <v>0</v>
      </c>
      <c r="BG53" s="133">
        <f>IF(U84=1,1,0)</f>
        <v>0</v>
      </c>
      <c r="BH53" s="133">
        <f>IF(AND(U84=0,T84&lt;&gt;0),1,0)</f>
        <v>0</v>
      </c>
      <c r="BI53" s="20"/>
    </row>
    <row r="54" spans="1:61" ht="15.75" thickBot="1" x14ac:dyDescent="0.3">
      <c r="A54" s="186"/>
      <c r="B54" s="187"/>
      <c r="C54" s="217"/>
      <c r="D54" s="218" t="str">
        <f t="shared" si="52"/>
        <v>TV Rodenbach US I</v>
      </c>
      <c r="E54" s="190" t="str">
        <f>E18</f>
        <v>TV Rodenbach US II</v>
      </c>
      <c r="F54" s="193">
        <v>25</v>
      </c>
      <c r="G54" s="194">
        <v>21</v>
      </c>
      <c r="H54" s="191">
        <v>25</v>
      </c>
      <c r="I54" s="192">
        <v>15</v>
      </c>
      <c r="J54" s="193">
        <v>25</v>
      </c>
      <c r="K54" s="194">
        <v>18</v>
      </c>
      <c r="L54" s="191"/>
      <c r="M54" s="192"/>
      <c r="N54" s="193"/>
      <c r="O54" s="194"/>
      <c r="P54" s="197">
        <f t="shared" si="49"/>
        <v>75</v>
      </c>
      <c r="Q54" s="198">
        <f t="shared" si="36"/>
        <v>54</v>
      </c>
      <c r="R54" s="197">
        <f t="shared" si="50"/>
        <v>3</v>
      </c>
      <c r="S54" s="198">
        <f t="shared" si="37"/>
        <v>0</v>
      </c>
      <c r="T54" s="182">
        <f t="shared" si="32"/>
        <v>3</v>
      </c>
      <c r="U54" s="183">
        <f t="shared" si="33"/>
        <v>0</v>
      </c>
      <c r="V54" s="282"/>
      <c r="W54" s="282"/>
      <c r="X54" s="282"/>
      <c r="Y54" s="282"/>
      <c r="Z54" s="282"/>
      <c r="AA54" s="282"/>
      <c r="AB54" s="282"/>
      <c r="AC54" s="282"/>
      <c r="AD54" s="282"/>
      <c r="AE54" s="282"/>
      <c r="AF54" s="282"/>
      <c r="AG54" s="282"/>
      <c r="AH54" s="282"/>
      <c r="AI54" s="282"/>
      <c r="AJ54" s="282"/>
      <c r="AK54" s="282"/>
      <c r="AL54" s="282"/>
      <c r="AM54" s="283" t="str">
        <f t="shared" ca="1" si="38"/>
        <v/>
      </c>
      <c r="AN54" s="283"/>
      <c r="AO54" s="284" t="str">
        <f t="shared" ca="1" si="51"/>
        <v/>
      </c>
      <c r="AP54" s="284"/>
      <c r="AQ54" s="184">
        <f t="shared" si="39"/>
        <v>1</v>
      </c>
      <c r="AR54" s="184">
        <f t="shared" si="40"/>
        <v>0</v>
      </c>
      <c r="AS54" s="20">
        <f t="shared" si="41"/>
        <v>1</v>
      </c>
      <c r="AT54" s="185">
        <f t="shared" si="42"/>
        <v>0</v>
      </c>
      <c r="AU54" s="184">
        <f t="shared" si="43"/>
        <v>1</v>
      </c>
      <c r="AV54" s="184">
        <f t="shared" si="44"/>
        <v>0</v>
      </c>
      <c r="AW54" s="20">
        <f t="shared" si="45"/>
        <v>0</v>
      </c>
      <c r="AX54" s="20">
        <f t="shared" si="46"/>
        <v>0</v>
      </c>
      <c r="AY54" s="184">
        <f t="shared" si="47"/>
        <v>0</v>
      </c>
      <c r="AZ54" s="184">
        <f t="shared" si="48"/>
        <v>0</v>
      </c>
      <c r="BA54" s="133">
        <f t="shared" si="29"/>
        <v>1</v>
      </c>
      <c r="BB54" s="133">
        <f t="shared" si="30"/>
        <v>0</v>
      </c>
      <c r="BC54" s="133">
        <f t="shared" si="31"/>
        <v>0</v>
      </c>
      <c r="BD54" s="133">
        <f t="shared" si="34"/>
        <v>0</v>
      </c>
      <c r="BE54" s="133">
        <f>IF(U95=3,1,0)</f>
        <v>1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5" hidden="1" customHeight="1" thickBot="1" x14ac:dyDescent="0.3">
      <c r="A55" s="186"/>
      <c r="B55" s="187"/>
      <c r="C55" s="219"/>
      <c r="D55" s="218" t="str">
        <f t="shared" si="52"/>
        <v>TV Rodenbach US I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9"/>
        <v/>
      </c>
      <c r="Q55" s="198" t="str">
        <f t="shared" si="36"/>
        <v/>
      </c>
      <c r="R55" s="197" t="str">
        <f t="shared" si="50"/>
        <v/>
      </c>
      <c r="S55" s="198" t="str">
        <f t="shared" si="37"/>
        <v/>
      </c>
      <c r="T55" s="182">
        <f t="shared" si="32"/>
        <v>0</v>
      </c>
      <c r="U55" s="183">
        <f t="shared" si="33"/>
        <v>0</v>
      </c>
      <c r="V55" s="282"/>
      <c r="W55" s="282"/>
      <c r="X55" s="282"/>
      <c r="Y55" s="282"/>
      <c r="Z55" s="282"/>
      <c r="AA55" s="282"/>
      <c r="AB55" s="282"/>
      <c r="AC55" s="282"/>
      <c r="AD55" s="282"/>
      <c r="AE55" s="282"/>
      <c r="AF55" s="282"/>
      <c r="AG55" s="282"/>
      <c r="AH55" s="282"/>
      <c r="AI55" s="282"/>
      <c r="AJ55" s="282"/>
      <c r="AK55" s="282"/>
      <c r="AL55" s="282"/>
      <c r="AM55" s="283" t="str">
        <f t="shared" ca="1" si="38"/>
        <v/>
      </c>
      <c r="AN55" s="283"/>
      <c r="AO55" s="284" t="str">
        <f t="shared" ca="1" si="51"/>
        <v/>
      </c>
      <c r="AP55" s="284"/>
      <c r="AQ55" s="184">
        <f t="shared" si="39"/>
        <v>0</v>
      </c>
      <c r="AR55" s="184">
        <f t="shared" si="40"/>
        <v>0</v>
      </c>
      <c r="AS55" s="20">
        <f t="shared" si="41"/>
        <v>0</v>
      </c>
      <c r="AT55" s="185">
        <f t="shared" si="42"/>
        <v>0</v>
      </c>
      <c r="AU55" s="184">
        <f t="shared" si="43"/>
        <v>0</v>
      </c>
      <c r="AV55" s="184">
        <f t="shared" si="44"/>
        <v>0</v>
      </c>
      <c r="AW55" s="20">
        <f t="shared" si="45"/>
        <v>0</v>
      </c>
      <c r="AX55" s="20">
        <f t="shared" si="46"/>
        <v>0</v>
      </c>
      <c r="AY55" s="184">
        <f t="shared" si="47"/>
        <v>0</v>
      </c>
      <c r="AZ55" s="184">
        <f t="shared" si="48"/>
        <v>0</v>
      </c>
      <c r="BA55" s="133">
        <f t="shared" si="29"/>
        <v>0</v>
      </c>
      <c r="BB55" s="133">
        <f t="shared" si="30"/>
        <v>0</v>
      </c>
      <c r="BC55" s="133">
        <f t="shared" si="31"/>
        <v>0</v>
      </c>
      <c r="BD55" s="133">
        <f t="shared" si="34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5" hidden="1" customHeight="1" thickBot="1" x14ac:dyDescent="0.3">
      <c r="A56" s="186"/>
      <c r="B56" s="187"/>
      <c r="C56" s="219"/>
      <c r="D56" s="218" t="str">
        <f t="shared" si="52"/>
        <v>TV Rodenbach US I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9"/>
        <v/>
      </c>
      <c r="Q56" s="198" t="str">
        <f t="shared" si="36"/>
        <v/>
      </c>
      <c r="R56" s="197" t="str">
        <f t="shared" si="50"/>
        <v/>
      </c>
      <c r="S56" s="198" t="str">
        <f t="shared" si="37"/>
        <v/>
      </c>
      <c r="T56" s="182">
        <f t="shared" si="32"/>
        <v>0</v>
      </c>
      <c r="U56" s="183">
        <f t="shared" si="33"/>
        <v>0</v>
      </c>
      <c r="V56" s="282"/>
      <c r="W56" s="282"/>
      <c r="X56" s="282"/>
      <c r="Y56" s="282"/>
      <c r="Z56" s="282"/>
      <c r="AA56" s="282"/>
      <c r="AB56" s="282"/>
      <c r="AC56" s="282"/>
      <c r="AD56" s="282"/>
      <c r="AE56" s="282"/>
      <c r="AF56" s="282"/>
      <c r="AG56" s="282"/>
      <c r="AH56" s="282"/>
      <c r="AI56" s="282"/>
      <c r="AJ56" s="282"/>
      <c r="AK56" s="282"/>
      <c r="AL56" s="282"/>
      <c r="AM56" s="283" t="str">
        <f t="shared" ca="1" si="38"/>
        <v/>
      </c>
      <c r="AN56" s="283"/>
      <c r="AO56" s="284" t="str">
        <f t="shared" ca="1" si="51"/>
        <v/>
      </c>
      <c r="AP56" s="284"/>
      <c r="AQ56" s="184">
        <f t="shared" si="39"/>
        <v>0</v>
      </c>
      <c r="AR56" s="184">
        <f t="shared" si="40"/>
        <v>0</v>
      </c>
      <c r="AS56" s="20">
        <f t="shared" si="41"/>
        <v>0</v>
      </c>
      <c r="AT56" s="185">
        <f t="shared" si="42"/>
        <v>0</v>
      </c>
      <c r="AU56" s="184">
        <f t="shared" si="43"/>
        <v>0</v>
      </c>
      <c r="AV56" s="184">
        <f t="shared" si="44"/>
        <v>0</v>
      </c>
      <c r="AW56" s="20">
        <f t="shared" si="45"/>
        <v>0</v>
      </c>
      <c r="AX56" s="20">
        <f t="shared" si="46"/>
        <v>0</v>
      </c>
      <c r="AY56" s="184">
        <f t="shared" si="47"/>
        <v>0</v>
      </c>
      <c r="AZ56" s="184">
        <f t="shared" si="48"/>
        <v>0</v>
      </c>
      <c r="BA56" s="133">
        <f t="shared" si="29"/>
        <v>0</v>
      </c>
      <c r="BB56" s="133">
        <f t="shared" si="30"/>
        <v>0</v>
      </c>
      <c r="BC56" s="133">
        <f t="shared" si="31"/>
        <v>0</v>
      </c>
      <c r="BD56" s="133">
        <f t="shared" si="34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5" hidden="1" customHeight="1" thickBot="1" x14ac:dyDescent="0.3">
      <c r="A57" s="186"/>
      <c r="B57" s="187"/>
      <c r="C57" s="219"/>
      <c r="D57" s="218" t="str">
        <f t="shared" si="52"/>
        <v>TV Rodenbach US I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9"/>
        <v/>
      </c>
      <c r="Q57" s="198" t="str">
        <f t="shared" si="36"/>
        <v/>
      </c>
      <c r="R57" s="197" t="str">
        <f t="shared" si="50"/>
        <v/>
      </c>
      <c r="S57" s="198" t="str">
        <f t="shared" si="37"/>
        <v/>
      </c>
      <c r="T57" s="182">
        <f t="shared" si="32"/>
        <v>0</v>
      </c>
      <c r="U57" s="183">
        <f t="shared" si="33"/>
        <v>0</v>
      </c>
      <c r="V57" s="282"/>
      <c r="W57" s="282"/>
      <c r="X57" s="282"/>
      <c r="Y57" s="282"/>
      <c r="Z57" s="282"/>
      <c r="AA57" s="282"/>
      <c r="AB57" s="282"/>
      <c r="AC57" s="282"/>
      <c r="AD57" s="282"/>
      <c r="AE57" s="282"/>
      <c r="AF57" s="282"/>
      <c r="AG57" s="282"/>
      <c r="AH57" s="282"/>
      <c r="AI57" s="282"/>
      <c r="AJ57" s="282"/>
      <c r="AK57" s="282"/>
      <c r="AL57" s="282"/>
      <c r="AM57" s="283" t="str">
        <f t="shared" ca="1" si="38"/>
        <v/>
      </c>
      <c r="AN57" s="283"/>
      <c r="AO57" s="284" t="str">
        <f t="shared" ca="1" si="51"/>
        <v/>
      </c>
      <c r="AP57" s="284"/>
      <c r="AQ57" s="184">
        <f t="shared" si="39"/>
        <v>0</v>
      </c>
      <c r="AR57" s="184">
        <f t="shared" si="40"/>
        <v>0</v>
      </c>
      <c r="AS57" s="20">
        <f t="shared" si="41"/>
        <v>0</v>
      </c>
      <c r="AT57" s="185">
        <f t="shared" si="42"/>
        <v>0</v>
      </c>
      <c r="AU57" s="184">
        <f t="shared" si="43"/>
        <v>0</v>
      </c>
      <c r="AV57" s="184">
        <f t="shared" si="44"/>
        <v>0</v>
      </c>
      <c r="AW57" s="20">
        <f t="shared" si="45"/>
        <v>0</v>
      </c>
      <c r="AX57" s="20">
        <f t="shared" si="46"/>
        <v>0</v>
      </c>
      <c r="AY57" s="184">
        <f t="shared" si="47"/>
        <v>0</v>
      </c>
      <c r="AZ57" s="184">
        <f t="shared" si="48"/>
        <v>0</v>
      </c>
      <c r="BA57" s="133">
        <f t="shared" si="29"/>
        <v>0</v>
      </c>
      <c r="BB57" s="133">
        <f t="shared" si="30"/>
        <v>0</v>
      </c>
      <c r="BC57" s="133">
        <f t="shared" si="31"/>
        <v>0</v>
      </c>
      <c r="BD57" s="133">
        <f t="shared" si="34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5" hidden="1" customHeight="1" thickBot="1" x14ac:dyDescent="0.3">
      <c r="A58" s="186"/>
      <c r="B58" s="187"/>
      <c r="C58" s="219"/>
      <c r="D58" s="218" t="str">
        <f t="shared" si="52"/>
        <v>TV Rodenbach US I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9"/>
        <v/>
      </c>
      <c r="Q58" s="198" t="str">
        <f t="shared" si="36"/>
        <v/>
      </c>
      <c r="R58" s="197" t="str">
        <f t="shared" si="50"/>
        <v/>
      </c>
      <c r="S58" s="198" t="str">
        <f t="shared" si="37"/>
        <v/>
      </c>
      <c r="T58" s="182">
        <f t="shared" si="32"/>
        <v>0</v>
      </c>
      <c r="U58" s="183">
        <f t="shared" si="33"/>
        <v>0</v>
      </c>
      <c r="V58" s="282"/>
      <c r="W58" s="282"/>
      <c r="X58" s="282"/>
      <c r="Y58" s="282"/>
      <c r="Z58" s="282"/>
      <c r="AA58" s="282"/>
      <c r="AB58" s="282"/>
      <c r="AC58" s="282"/>
      <c r="AD58" s="282"/>
      <c r="AE58" s="282"/>
      <c r="AF58" s="282"/>
      <c r="AG58" s="282"/>
      <c r="AH58" s="282"/>
      <c r="AI58" s="282"/>
      <c r="AJ58" s="282"/>
      <c r="AK58" s="282"/>
      <c r="AL58" s="282"/>
      <c r="AM58" s="283" t="str">
        <f t="shared" ca="1" si="38"/>
        <v/>
      </c>
      <c r="AN58" s="283"/>
      <c r="AO58" s="284" t="str">
        <f t="shared" ca="1" si="51"/>
        <v/>
      </c>
      <c r="AP58" s="284"/>
      <c r="AQ58" s="184">
        <f t="shared" si="39"/>
        <v>0</v>
      </c>
      <c r="AR58" s="184">
        <f t="shared" si="40"/>
        <v>0</v>
      </c>
      <c r="AS58" s="20">
        <f t="shared" si="41"/>
        <v>0</v>
      </c>
      <c r="AT58" s="185">
        <f t="shared" si="42"/>
        <v>0</v>
      </c>
      <c r="AU58" s="184">
        <f t="shared" si="43"/>
        <v>0</v>
      </c>
      <c r="AV58" s="184">
        <f t="shared" si="44"/>
        <v>0</v>
      </c>
      <c r="AW58" s="20">
        <f t="shared" si="45"/>
        <v>0</v>
      </c>
      <c r="AX58" s="20">
        <f t="shared" si="46"/>
        <v>0</v>
      </c>
      <c r="AY58" s="184">
        <f t="shared" si="47"/>
        <v>0</v>
      </c>
      <c r="AZ58" s="184">
        <f t="shared" si="48"/>
        <v>0</v>
      </c>
      <c r="BA58" s="133">
        <f t="shared" si="29"/>
        <v>0</v>
      </c>
      <c r="BB58" s="133">
        <f t="shared" si="30"/>
        <v>0</v>
      </c>
      <c r="BC58" s="133">
        <f t="shared" si="31"/>
        <v>0</v>
      </c>
      <c r="BD58" s="133">
        <f t="shared" si="34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5.75" hidden="1" thickBot="1" x14ac:dyDescent="0.3">
      <c r="A59" s="200"/>
      <c r="B59" s="201"/>
      <c r="C59" s="220"/>
      <c r="D59" s="221" t="str">
        <f t="shared" si="52"/>
        <v>TV Rodenbach US I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9"/>
        <v/>
      </c>
      <c r="Q59" s="211" t="str">
        <f t="shared" si="36"/>
        <v/>
      </c>
      <c r="R59" s="210" t="str">
        <f t="shared" si="50"/>
        <v/>
      </c>
      <c r="S59" s="211" t="str">
        <f t="shared" si="37"/>
        <v/>
      </c>
      <c r="T59" s="182">
        <f t="shared" si="32"/>
        <v>0</v>
      </c>
      <c r="U59" s="183">
        <f t="shared" si="33"/>
        <v>0</v>
      </c>
      <c r="V59" s="279"/>
      <c r="W59" s="279"/>
      <c r="X59" s="279"/>
      <c r="Y59" s="279"/>
      <c r="Z59" s="279"/>
      <c r="AA59" s="279"/>
      <c r="AB59" s="279"/>
      <c r="AC59" s="279"/>
      <c r="AD59" s="279"/>
      <c r="AE59" s="279"/>
      <c r="AF59" s="279"/>
      <c r="AG59" s="279"/>
      <c r="AH59" s="279"/>
      <c r="AI59" s="279"/>
      <c r="AJ59" s="279"/>
      <c r="AK59" s="279"/>
      <c r="AL59" s="279"/>
      <c r="AM59" s="280" t="str">
        <f t="shared" ca="1" si="38"/>
        <v/>
      </c>
      <c r="AN59" s="280"/>
      <c r="AO59" s="281" t="str">
        <f t="shared" ca="1" si="51"/>
        <v/>
      </c>
      <c r="AP59" s="281"/>
      <c r="AQ59" s="184">
        <f t="shared" si="39"/>
        <v>0</v>
      </c>
      <c r="AR59" s="184">
        <f t="shared" si="40"/>
        <v>0</v>
      </c>
      <c r="AS59" s="20">
        <f t="shared" si="41"/>
        <v>0</v>
      </c>
      <c r="AT59" s="185">
        <f t="shared" si="42"/>
        <v>0</v>
      </c>
      <c r="AU59" s="184">
        <f t="shared" si="43"/>
        <v>0</v>
      </c>
      <c r="AV59" s="184">
        <f t="shared" si="44"/>
        <v>0</v>
      </c>
      <c r="AW59" s="20">
        <f t="shared" si="45"/>
        <v>0</v>
      </c>
      <c r="AX59" s="20">
        <f t="shared" si="46"/>
        <v>0</v>
      </c>
      <c r="AY59" s="184">
        <f t="shared" si="47"/>
        <v>0</v>
      </c>
      <c r="AZ59" s="184">
        <f t="shared" si="48"/>
        <v>0</v>
      </c>
      <c r="BA59" s="133">
        <f t="shared" si="29"/>
        <v>0</v>
      </c>
      <c r="BB59" s="133">
        <f t="shared" si="30"/>
        <v>0</v>
      </c>
      <c r="BC59" s="133">
        <f t="shared" si="31"/>
        <v>0</v>
      </c>
      <c r="BD59" s="133">
        <f t="shared" si="34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5.75" thickBot="1" x14ac:dyDescent="0.3">
      <c r="A60" s="18"/>
      <c r="C60" s="20"/>
      <c r="D60" s="16"/>
      <c r="E60" s="16"/>
      <c r="T60" s="182">
        <f t="shared" si="32"/>
        <v>0</v>
      </c>
      <c r="U60" s="183">
        <f t="shared" si="33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3">SUM(BA50:BA59)</f>
        <v>4</v>
      </c>
      <c r="BB60" s="214">
        <f t="shared" si="53"/>
        <v>0</v>
      </c>
      <c r="BC60" s="214">
        <f t="shared" si="53"/>
        <v>0</v>
      </c>
      <c r="BD60" s="214">
        <f t="shared" si="53"/>
        <v>0</v>
      </c>
      <c r="BE60" s="214">
        <f t="shared" si="53"/>
        <v>4</v>
      </c>
      <c r="BF60" s="214">
        <f t="shared" si="53"/>
        <v>0</v>
      </c>
      <c r="BG60" s="214">
        <f t="shared" si="53"/>
        <v>0</v>
      </c>
      <c r="BH60" s="214">
        <f t="shared" si="53"/>
        <v>0</v>
      </c>
      <c r="BI60" s="20">
        <f>SUM(BA60:BH60)</f>
        <v>8</v>
      </c>
    </row>
    <row r="61" spans="1:61" ht="15.75" thickBot="1" x14ac:dyDescent="0.3">
      <c r="A61" s="169"/>
      <c r="B61" s="170"/>
      <c r="C61" s="223"/>
      <c r="D61" s="216" t="str">
        <f>E9</f>
        <v>SV Miesau</v>
      </c>
      <c r="E61" s="173" t="str">
        <f>E3</f>
        <v xml:space="preserve">Erlenbach/Morlautern </v>
      </c>
      <c r="F61" s="176">
        <v>13</v>
      </c>
      <c r="G61" s="177">
        <v>25</v>
      </c>
      <c r="H61" s="174">
        <v>18</v>
      </c>
      <c r="I61" s="175">
        <v>25</v>
      </c>
      <c r="J61" s="176">
        <v>25</v>
      </c>
      <c r="K61" s="177">
        <v>18</v>
      </c>
      <c r="L61" s="174">
        <v>19</v>
      </c>
      <c r="M61" s="175">
        <v>25</v>
      </c>
      <c r="N61" s="176"/>
      <c r="O61" s="177"/>
      <c r="P61" s="180">
        <f>IF(F61="","",F61+H61+J61+L61+N61)</f>
        <v>75</v>
      </c>
      <c r="Q61" s="181">
        <f t="shared" ref="Q61:Q70" si="54">IF(G61="","",G61+I61+K61+M61+O61)</f>
        <v>93</v>
      </c>
      <c r="R61" s="180">
        <f>IF(F61="","",AQ61+AS61+AU61+AW61+AY61)</f>
        <v>1</v>
      </c>
      <c r="S61" s="181">
        <f t="shared" ref="S61:S70" si="55">IF(G61="","",AR61+AT61+AV61+AX61+AZ61)</f>
        <v>3</v>
      </c>
      <c r="T61" s="182">
        <f t="shared" si="32"/>
        <v>0</v>
      </c>
      <c r="U61" s="183">
        <f t="shared" si="33"/>
        <v>3</v>
      </c>
      <c r="V61" s="286"/>
      <c r="W61" s="286"/>
      <c r="X61" s="286"/>
      <c r="Y61" s="286"/>
      <c r="Z61" s="286"/>
      <c r="AA61" s="286"/>
      <c r="AB61" s="286"/>
      <c r="AC61" s="286"/>
      <c r="AD61" s="286"/>
      <c r="AE61" s="286"/>
      <c r="AF61" s="286"/>
      <c r="AG61" s="286"/>
      <c r="AH61" s="286"/>
      <c r="AI61" s="286"/>
      <c r="AJ61" s="286"/>
      <c r="AK61" s="286"/>
      <c r="AL61" s="286"/>
      <c r="AM61" s="287" t="str">
        <f t="shared" ref="AM61:AM70" ca="1" si="56">IF(U61&lt;&gt;"","",IF(C61&lt;&gt;"","verlegt",IF(B61&lt;TODAY(),"offen","")))</f>
        <v/>
      </c>
      <c r="AN61" s="287"/>
      <c r="AO61" s="288" t="str">
        <f ca="1">IF(U61&lt;&gt;"","",IF(C61="","",IF(C61&lt;TODAY(),"offen","")))</f>
        <v/>
      </c>
      <c r="AP61" s="288"/>
      <c r="AQ61" s="184">
        <f t="shared" ref="AQ61:AQ70" si="57">IF(F61&gt;G61,1,0)</f>
        <v>0</v>
      </c>
      <c r="AR61" s="184">
        <f t="shared" ref="AR61:AR70" si="58">IF(G61&gt;F61,1,0)</f>
        <v>1</v>
      </c>
      <c r="AS61" s="20">
        <f t="shared" ref="AS61:AS70" si="59">IF(H61&gt;I61,1,0)</f>
        <v>0</v>
      </c>
      <c r="AT61" s="185">
        <f t="shared" ref="AT61:AT70" si="60">IF(I61&gt;H61,1,0)</f>
        <v>1</v>
      </c>
      <c r="AU61" s="184">
        <f t="shared" ref="AU61:AU70" si="61">IF(J61&gt;K61,1,0)</f>
        <v>1</v>
      </c>
      <c r="AV61" s="184">
        <f t="shared" ref="AV61:AV70" si="62">IF(K61&gt;J61,1,0)</f>
        <v>0</v>
      </c>
      <c r="AW61" s="20">
        <f t="shared" ref="AW61:AW70" si="63">IF(L61&gt;M61,1,0)</f>
        <v>0</v>
      </c>
      <c r="AX61" s="20">
        <f t="shared" ref="AX61:AX70" si="64">IF(M61&gt;L61,1,0)</f>
        <v>1</v>
      </c>
      <c r="AY61" s="184">
        <f t="shared" ref="AY61:AY70" si="65">IF(N61&gt;O61,1,0)</f>
        <v>0</v>
      </c>
      <c r="AZ61" s="184">
        <f t="shared" ref="AZ61:AZ70" si="66">IF(O61&gt;N61,1,0)</f>
        <v>0</v>
      </c>
      <c r="BA61" s="133">
        <f t="shared" si="29"/>
        <v>0</v>
      </c>
      <c r="BB61" s="133">
        <f t="shared" si="30"/>
        <v>0</v>
      </c>
      <c r="BC61" s="133">
        <f t="shared" si="31"/>
        <v>0</v>
      </c>
      <c r="BD61" s="133">
        <f t="shared" si="34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5.75" thickBot="1" x14ac:dyDescent="0.3">
      <c r="A62" s="186"/>
      <c r="B62" s="187"/>
      <c r="C62" s="217"/>
      <c r="D62" s="218" t="str">
        <f>D61</f>
        <v>SV Miesau</v>
      </c>
      <c r="E62" s="190" t="str">
        <f>E6</f>
        <v>TV Rodenbach US I</v>
      </c>
      <c r="F62" s="193">
        <v>25</v>
      </c>
      <c r="G62" s="194">
        <v>23</v>
      </c>
      <c r="H62" s="191">
        <v>10</v>
      </c>
      <c r="I62" s="192">
        <v>25</v>
      </c>
      <c r="J62" s="193">
        <v>8</v>
      </c>
      <c r="K62" s="194">
        <v>25</v>
      </c>
      <c r="L62" s="191">
        <v>21</v>
      </c>
      <c r="M62" s="192">
        <v>25</v>
      </c>
      <c r="N62" s="193"/>
      <c r="O62" s="194"/>
      <c r="P62" s="197">
        <f t="shared" ref="P62:P70" si="67">IF(F62="","",F62+H62+J62+L62+N62)</f>
        <v>64</v>
      </c>
      <c r="Q62" s="198">
        <f t="shared" si="54"/>
        <v>98</v>
      </c>
      <c r="R62" s="197">
        <f t="shared" ref="R62:R70" si="68">IF(F62="","",AQ62+AS62+AU62+AW62+AY62)</f>
        <v>1</v>
      </c>
      <c r="S62" s="198">
        <f t="shared" si="55"/>
        <v>3</v>
      </c>
      <c r="T62" s="182">
        <f t="shared" si="32"/>
        <v>0</v>
      </c>
      <c r="U62" s="183">
        <f t="shared" si="33"/>
        <v>3</v>
      </c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3" t="str">
        <f t="shared" ca="1" si="56"/>
        <v/>
      </c>
      <c r="AN62" s="283"/>
      <c r="AO62" s="284" t="str">
        <f t="shared" ref="AO62:AO70" ca="1" si="69">IF(U62&lt;&gt;"","",IF(C62="","",IF(C62&lt;TODAY(),"offen","")))</f>
        <v/>
      </c>
      <c r="AP62" s="284"/>
      <c r="AQ62" s="184">
        <f t="shared" si="57"/>
        <v>1</v>
      </c>
      <c r="AR62" s="184">
        <f t="shared" si="58"/>
        <v>0</v>
      </c>
      <c r="AS62" s="20">
        <f t="shared" si="59"/>
        <v>0</v>
      </c>
      <c r="AT62" s="185">
        <f t="shared" si="60"/>
        <v>1</v>
      </c>
      <c r="AU62" s="184">
        <f t="shared" si="61"/>
        <v>0</v>
      </c>
      <c r="AV62" s="184">
        <f t="shared" si="62"/>
        <v>1</v>
      </c>
      <c r="AW62" s="20">
        <f t="shared" si="63"/>
        <v>0</v>
      </c>
      <c r="AX62" s="20">
        <f t="shared" si="64"/>
        <v>1</v>
      </c>
      <c r="AY62" s="184">
        <f t="shared" si="65"/>
        <v>0</v>
      </c>
      <c r="AZ62" s="184">
        <f t="shared" si="66"/>
        <v>0</v>
      </c>
      <c r="BA62" s="133">
        <f t="shared" si="29"/>
        <v>0</v>
      </c>
      <c r="BB62" s="133">
        <f t="shared" si="30"/>
        <v>0</v>
      </c>
      <c r="BC62" s="133">
        <f t="shared" si="31"/>
        <v>0</v>
      </c>
      <c r="BD62" s="133">
        <f t="shared" si="34"/>
        <v>1</v>
      </c>
      <c r="BE62" s="133">
        <f>IF(U51=3,1,0)</f>
        <v>0</v>
      </c>
      <c r="BF62" s="133">
        <f>IF(U51=2,1,0)</f>
        <v>0</v>
      </c>
      <c r="BG62" s="133">
        <f>IF(U51=1,1,0)</f>
        <v>0</v>
      </c>
      <c r="BH62" s="133">
        <f>IF(AND(U51=0,T51&lt;&gt;0),1,0)</f>
        <v>1</v>
      </c>
      <c r="BI62" s="20"/>
    </row>
    <row r="63" spans="1:61" ht="15.75" thickBot="1" x14ac:dyDescent="0.3">
      <c r="A63" s="186"/>
      <c r="B63" s="187"/>
      <c r="C63" s="217"/>
      <c r="D63" s="218" t="str">
        <f t="shared" ref="D63:D70" si="70">D62</f>
        <v>SV Miesau</v>
      </c>
      <c r="E63" s="190" t="str">
        <f>E12</f>
        <v>TV Rodenbach US III</v>
      </c>
      <c r="F63" s="193">
        <v>18</v>
      </c>
      <c r="G63" s="194">
        <v>25</v>
      </c>
      <c r="H63" s="191">
        <v>25</v>
      </c>
      <c r="I63" s="192">
        <v>13</v>
      </c>
      <c r="J63" s="193">
        <v>25</v>
      </c>
      <c r="K63" s="194">
        <v>21</v>
      </c>
      <c r="L63" s="191">
        <v>25</v>
      </c>
      <c r="M63" s="192">
        <v>20</v>
      </c>
      <c r="N63" s="193"/>
      <c r="O63" s="194"/>
      <c r="P63" s="197">
        <f t="shared" si="67"/>
        <v>93</v>
      </c>
      <c r="Q63" s="198">
        <f t="shared" si="54"/>
        <v>79</v>
      </c>
      <c r="R63" s="197">
        <f t="shared" si="68"/>
        <v>3</v>
      </c>
      <c r="S63" s="198">
        <f t="shared" si="55"/>
        <v>1</v>
      </c>
      <c r="T63" s="182">
        <f t="shared" si="32"/>
        <v>3</v>
      </c>
      <c r="U63" s="183">
        <f t="shared" si="33"/>
        <v>0</v>
      </c>
      <c r="V63" s="282"/>
      <c r="W63" s="282"/>
      <c r="X63" s="282"/>
      <c r="Y63" s="282"/>
      <c r="Z63" s="282"/>
      <c r="AA63" s="282"/>
      <c r="AB63" s="282"/>
      <c r="AC63" s="282"/>
      <c r="AD63" s="282"/>
      <c r="AE63" s="282"/>
      <c r="AF63" s="282"/>
      <c r="AG63" s="282"/>
      <c r="AH63" s="282"/>
      <c r="AI63" s="282"/>
      <c r="AJ63" s="282"/>
      <c r="AK63" s="282"/>
      <c r="AL63" s="282"/>
      <c r="AM63" s="283" t="str">
        <f t="shared" ca="1" si="56"/>
        <v/>
      </c>
      <c r="AN63" s="283"/>
      <c r="AO63" s="284" t="str">
        <f t="shared" ca="1" si="69"/>
        <v/>
      </c>
      <c r="AP63" s="284"/>
      <c r="AQ63" s="184">
        <f t="shared" si="57"/>
        <v>0</v>
      </c>
      <c r="AR63" s="184">
        <f t="shared" si="58"/>
        <v>1</v>
      </c>
      <c r="AS63" s="20">
        <f t="shared" si="59"/>
        <v>1</v>
      </c>
      <c r="AT63" s="185">
        <f t="shared" si="60"/>
        <v>0</v>
      </c>
      <c r="AU63" s="184">
        <f t="shared" si="61"/>
        <v>1</v>
      </c>
      <c r="AV63" s="184">
        <f t="shared" si="62"/>
        <v>0</v>
      </c>
      <c r="AW63" s="20">
        <f t="shared" si="63"/>
        <v>1</v>
      </c>
      <c r="AX63" s="20">
        <f t="shared" si="64"/>
        <v>0</v>
      </c>
      <c r="AY63" s="184">
        <f t="shared" si="65"/>
        <v>0</v>
      </c>
      <c r="AZ63" s="184">
        <f t="shared" si="66"/>
        <v>0</v>
      </c>
      <c r="BA63" s="133">
        <f t="shared" si="29"/>
        <v>1</v>
      </c>
      <c r="BB63" s="133">
        <f t="shared" si="30"/>
        <v>0</v>
      </c>
      <c r="BC63" s="133">
        <f t="shared" si="31"/>
        <v>0</v>
      </c>
      <c r="BD63" s="133">
        <f t="shared" si="34"/>
        <v>0</v>
      </c>
      <c r="BE63" s="133">
        <f>IF(U74=3,1,0)</f>
        <v>1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5.75" thickBot="1" x14ac:dyDescent="0.3">
      <c r="A64" s="186"/>
      <c r="B64" s="187"/>
      <c r="C64" s="219"/>
      <c r="D64" s="218" t="str">
        <f t="shared" si="70"/>
        <v>SV Miesau</v>
      </c>
      <c r="E64" s="190" t="str">
        <f>E15</f>
        <v>TSG Trippstadt</v>
      </c>
      <c r="F64" s="193"/>
      <c r="G64" s="194"/>
      <c r="H64" s="191"/>
      <c r="I64" s="192"/>
      <c r="J64" s="193"/>
      <c r="K64" s="194"/>
      <c r="L64" s="191"/>
      <c r="M64" s="192"/>
      <c r="N64" s="193"/>
      <c r="O64" s="194"/>
      <c r="P64" s="197" t="str">
        <f t="shared" si="67"/>
        <v/>
      </c>
      <c r="Q64" s="198" t="str">
        <f t="shared" si="54"/>
        <v/>
      </c>
      <c r="R64" s="197" t="str">
        <f t="shared" si="68"/>
        <v/>
      </c>
      <c r="S64" s="198" t="str">
        <f t="shared" si="55"/>
        <v/>
      </c>
      <c r="T64" s="182">
        <f t="shared" si="32"/>
        <v>0</v>
      </c>
      <c r="U64" s="183">
        <f t="shared" si="33"/>
        <v>0</v>
      </c>
      <c r="V64" s="282"/>
      <c r="W64" s="282"/>
      <c r="X64" s="282"/>
      <c r="Y64" s="282"/>
      <c r="Z64" s="282"/>
      <c r="AA64" s="282"/>
      <c r="AB64" s="282"/>
      <c r="AC64" s="282"/>
      <c r="AD64" s="282"/>
      <c r="AE64" s="282"/>
      <c r="AF64" s="282"/>
      <c r="AG64" s="282"/>
      <c r="AH64" s="282"/>
      <c r="AI64" s="282"/>
      <c r="AJ64" s="282"/>
      <c r="AK64" s="282"/>
      <c r="AL64" s="282"/>
      <c r="AM64" s="285" t="str">
        <f t="shared" ca="1" si="56"/>
        <v/>
      </c>
      <c r="AN64" s="285"/>
      <c r="AO64" s="284" t="str">
        <f t="shared" ca="1" si="69"/>
        <v/>
      </c>
      <c r="AP64" s="284"/>
      <c r="AQ64" s="184">
        <f t="shared" si="57"/>
        <v>0</v>
      </c>
      <c r="AR64" s="184">
        <f t="shared" si="58"/>
        <v>0</v>
      </c>
      <c r="AS64" s="20">
        <f t="shared" si="59"/>
        <v>0</v>
      </c>
      <c r="AT64" s="185">
        <f t="shared" si="60"/>
        <v>0</v>
      </c>
      <c r="AU64" s="184">
        <f t="shared" si="61"/>
        <v>0</v>
      </c>
      <c r="AV64" s="184">
        <f t="shared" si="62"/>
        <v>0</v>
      </c>
      <c r="AW64" s="20">
        <f t="shared" si="63"/>
        <v>0</v>
      </c>
      <c r="AX64" s="20">
        <f t="shared" si="64"/>
        <v>0</v>
      </c>
      <c r="AY64" s="184">
        <f t="shared" si="65"/>
        <v>0</v>
      </c>
      <c r="AZ64" s="184">
        <f t="shared" si="66"/>
        <v>0</v>
      </c>
      <c r="BA64" s="133">
        <f t="shared" si="29"/>
        <v>0</v>
      </c>
      <c r="BB64" s="133">
        <f t="shared" si="30"/>
        <v>0</v>
      </c>
      <c r="BC64" s="133">
        <f t="shared" si="31"/>
        <v>0</v>
      </c>
      <c r="BD64" s="133">
        <f t="shared" si="34"/>
        <v>0</v>
      </c>
      <c r="BE64" s="133">
        <f>IF(U85=3,1,0)</f>
        <v>0</v>
      </c>
      <c r="BF64" s="133">
        <f>IF(U85=2,1,0)</f>
        <v>1</v>
      </c>
      <c r="BG64" s="133">
        <f>IF(U85=1,1,0)</f>
        <v>0</v>
      </c>
      <c r="BH64" s="133">
        <f>IF(AND(U85=0,T85&lt;&gt;0),1,0)</f>
        <v>0</v>
      </c>
      <c r="BI64" s="20"/>
    </row>
    <row r="65" spans="1:61" ht="15.75" thickBot="1" x14ac:dyDescent="0.3">
      <c r="A65" s="186"/>
      <c r="B65" s="187"/>
      <c r="C65" s="217"/>
      <c r="D65" s="218" t="str">
        <f t="shared" si="70"/>
        <v>SV Miesau</v>
      </c>
      <c r="E65" s="190" t="str">
        <f>E18</f>
        <v>TV Rodenbach US II</v>
      </c>
      <c r="F65" s="193">
        <v>18</v>
      </c>
      <c r="G65" s="194">
        <v>25</v>
      </c>
      <c r="H65" s="191">
        <v>14</v>
      </c>
      <c r="I65" s="192">
        <v>25</v>
      </c>
      <c r="J65" s="193">
        <v>11</v>
      </c>
      <c r="K65" s="194">
        <v>25</v>
      </c>
      <c r="L65" s="191"/>
      <c r="M65" s="192"/>
      <c r="N65" s="193"/>
      <c r="O65" s="194"/>
      <c r="P65" s="197">
        <f t="shared" si="67"/>
        <v>43</v>
      </c>
      <c r="Q65" s="198">
        <f t="shared" si="54"/>
        <v>75</v>
      </c>
      <c r="R65" s="197">
        <f t="shared" si="68"/>
        <v>0</v>
      </c>
      <c r="S65" s="198">
        <f t="shared" si="55"/>
        <v>3</v>
      </c>
      <c r="T65" s="182">
        <f t="shared" si="32"/>
        <v>0</v>
      </c>
      <c r="U65" s="183">
        <f t="shared" si="33"/>
        <v>3</v>
      </c>
      <c r="V65" s="282"/>
      <c r="W65" s="282"/>
      <c r="X65" s="282"/>
      <c r="Y65" s="282"/>
      <c r="Z65" s="282"/>
      <c r="AA65" s="282"/>
      <c r="AB65" s="282"/>
      <c r="AC65" s="282"/>
      <c r="AD65" s="282"/>
      <c r="AE65" s="282"/>
      <c r="AF65" s="282"/>
      <c r="AG65" s="282"/>
      <c r="AH65" s="282"/>
      <c r="AI65" s="282"/>
      <c r="AJ65" s="282"/>
      <c r="AK65" s="282"/>
      <c r="AL65" s="282"/>
      <c r="AM65" s="283" t="str">
        <f t="shared" ca="1" si="56"/>
        <v/>
      </c>
      <c r="AN65" s="283"/>
      <c r="AO65" s="284" t="str">
        <f t="shared" ca="1" si="69"/>
        <v/>
      </c>
      <c r="AP65" s="284"/>
      <c r="AQ65" s="184">
        <f t="shared" si="57"/>
        <v>0</v>
      </c>
      <c r="AR65" s="184">
        <f t="shared" si="58"/>
        <v>1</v>
      </c>
      <c r="AS65" s="20">
        <f t="shared" si="59"/>
        <v>0</v>
      </c>
      <c r="AT65" s="185">
        <f t="shared" si="60"/>
        <v>1</v>
      </c>
      <c r="AU65" s="184">
        <f t="shared" si="61"/>
        <v>0</v>
      </c>
      <c r="AV65" s="184">
        <f t="shared" si="62"/>
        <v>1</v>
      </c>
      <c r="AW65" s="20">
        <f t="shared" si="63"/>
        <v>0</v>
      </c>
      <c r="AX65" s="20">
        <f t="shared" si="64"/>
        <v>0</v>
      </c>
      <c r="AY65" s="184">
        <f t="shared" si="65"/>
        <v>0</v>
      </c>
      <c r="AZ65" s="184">
        <f t="shared" si="66"/>
        <v>0</v>
      </c>
      <c r="BA65" s="133">
        <f t="shared" si="29"/>
        <v>0</v>
      </c>
      <c r="BB65" s="133">
        <f t="shared" si="30"/>
        <v>0</v>
      </c>
      <c r="BC65" s="133">
        <f t="shared" si="31"/>
        <v>0</v>
      </c>
      <c r="BD65" s="133">
        <f t="shared" si="34"/>
        <v>1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5" hidden="1" customHeight="1" thickBot="1" x14ac:dyDescent="0.3">
      <c r="A66" s="186"/>
      <c r="B66" s="187"/>
      <c r="C66" s="219"/>
      <c r="D66" s="218" t="str">
        <f t="shared" si="70"/>
        <v>SV Miesau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7"/>
        <v/>
      </c>
      <c r="Q66" s="198" t="str">
        <f t="shared" si="54"/>
        <v/>
      </c>
      <c r="R66" s="197" t="str">
        <f t="shared" si="68"/>
        <v/>
      </c>
      <c r="S66" s="198" t="str">
        <f>IF(G66="","",AR66+AT66+AV66+AX66+AZ66)</f>
        <v/>
      </c>
      <c r="T66" s="182">
        <f t="shared" si="32"/>
        <v>0</v>
      </c>
      <c r="U66" s="183">
        <f t="shared" si="33"/>
        <v>0</v>
      </c>
      <c r="V66" s="282"/>
      <c r="W66" s="282"/>
      <c r="X66" s="282"/>
      <c r="Y66" s="282"/>
      <c r="Z66" s="282"/>
      <c r="AA66" s="282"/>
      <c r="AB66" s="282"/>
      <c r="AC66" s="282"/>
      <c r="AD66" s="282"/>
      <c r="AE66" s="282"/>
      <c r="AF66" s="282"/>
      <c r="AG66" s="282"/>
      <c r="AH66" s="282"/>
      <c r="AI66" s="282"/>
      <c r="AJ66" s="282"/>
      <c r="AK66" s="282"/>
      <c r="AL66" s="282"/>
      <c r="AM66" s="283" t="str">
        <f t="shared" ca="1" si="56"/>
        <v/>
      </c>
      <c r="AN66" s="283"/>
      <c r="AO66" s="284" t="str">
        <f t="shared" ca="1" si="69"/>
        <v/>
      </c>
      <c r="AP66" s="284"/>
      <c r="AQ66" s="184">
        <f t="shared" si="57"/>
        <v>0</v>
      </c>
      <c r="AR66" s="184">
        <f t="shared" si="58"/>
        <v>0</v>
      </c>
      <c r="AS66" s="20">
        <f t="shared" si="59"/>
        <v>0</v>
      </c>
      <c r="AT66" s="185">
        <f t="shared" si="60"/>
        <v>0</v>
      </c>
      <c r="AU66" s="184">
        <f t="shared" si="61"/>
        <v>0</v>
      </c>
      <c r="AV66" s="184">
        <f t="shared" si="62"/>
        <v>0</v>
      </c>
      <c r="AW66" s="20">
        <f t="shared" si="63"/>
        <v>0</v>
      </c>
      <c r="AX66" s="20">
        <f t="shared" si="64"/>
        <v>0</v>
      </c>
      <c r="AY66" s="184">
        <f t="shared" si="65"/>
        <v>0</v>
      </c>
      <c r="AZ66" s="184">
        <f t="shared" si="66"/>
        <v>0</v>
      </c>
      <c r="BA66" s="133">
        <f t="shared" si="29"/>
        <v>0</v>
      </c>
      <c r="BB66" s="133">
        <f t="shared" si="30"/>
        <v>0</v>
      </c>
      <c r="BC66" s="133">
        <f t="shared" si="31"/>
        <v>0</v>
      </c>
      <c r="BD66" s="133">
        <f t="shared" si="34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5" hidden="1" customHeight="1" thickBot="1" x14ac:dyDescent="0.3">
      <c r="A67" s="186"/>
      <c r="B67" s="187"/>
      <c r="C67" s="219"/>
      <c r="D67" s="218" t="str">
        <f t="shared" si="70"/>
        <v>SV Miesau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7"/>
        <v/>
      </c>
      <c r="Q67" s="198" t="str">
        <f t="shared" si="54"/>
        <v/>
      </c>
      <c r="R67" s="197" t="str">
        <f t="shared" si="68"/>
        <v/>
      </c>
      <c r="S67" s="198" t="str">
        <f t="shared" si="55"/>
        <v/>
      </c>
      <c r="T67" s="182">
        <f t="shared" si="32"/>
        <v>0</v>
      </c>
      <c r="U67" s="183">
        <f t="shared" si="33"/>
        <v>0</v>
      </c>
      <c r="V67" s="282"/>
      <c r="W67" s="282"/>
      <c r="X67" s="282"/>
      <c r="Y67" s="282"/>
      <c r="Z67" s="282"/>
      <c r="AA67" s="282"/>
      <c r="AB67" s="282"/>
      <c r="AC67" s="282"/>
      <c r="AD67" s="282"/>
      <c r="AE67" s="282"/>
      <c r="AF67" s="282"/>
      <c r="AG67" s="282"/>
      <c r="AH67" s="282"/>
      <c r="AI67" s="282"/>
      <c r="AJ67" s="282"/>
      <c r="AK67" s="282"/>
      <c r="AL67" s="282"/>
      <c r="AM67" s="283" t="str">
        <f t="shared" ca="1" si="56"/>
        <v/>
      </c>
      <c r="AN67" s="283"/>
      <c r="AO67" s="284" t="str">
        <f t="shared" ca="1" si="69"/>
        <v/>
      </c>
      <c r="AP67" s="284"/>
      <c r="AQ67" s="184">
        <f t="shared" si="57"/>
        <v>0</v>
      </c>
      <c r="AR67" s="184">
        <f t="shared" si="58"/>
        <v>0</v>
      </c>
      <c r="AS67" s="20">
        <f t="shared" si="59"/>
        <v>0</v>
      </c>
      <c r="AT67" s="185">
        <f t="shared" si="60"/>
        <v>0</v>
      </c>
      <c r="AU67" s="184">
        <f t="shared" si="61"/>
        <v>0</v>
      </c>
      <c r="AV67" s="184">
        <f t="shared" si="62"/>
        <v>0</v>
      </c>
      <c r="AW67" s="20">
        <f t="shared" si="63"/>
        <v>0</v>
      </c>
      <c r="AX67" s="20">
        <f t="shared" si="64"/>
        <v>0</v>
      </c>
      <c r="AY67" s="184">
        <f t="shared" si="65"/>
        <v>0</v>
      </c>
      <c r="AZ67" s="184">
        <f t="shared" si="66"/>
        <v>0</v>
      </c>
      <c r="BA67" s="133">
        <f t="shared" si="29"/>
        <v>0</v>
      </c>
      <c r="BB67" s="133">
        <f t="shared" si="30"/>
        <v>0</v>
      </c>
      <c r="BC67" s="133">
        <f t="shared" si="31"/>
        <v>0</v>
      </c>
      <c r="BD67" s="133">
        <f t="shared" si="34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5" hidden="1" customHeight="1" thickBot="1" x14ac:dyDescent="0.3">
      <c r="A68" s="186"/>
      <c r="B68" s="187"/>
      <c r="C68" s="219"/>
      <c r="D68" s="218" t="str">
        <f t="shared" si="70"/>
        <v>SV Miesau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7"/>
        <v/>
      </c>
      <c r="Q68" s="198" t="str">
        <f t="shared" si="54"/>
        <v/>
      </c>
      <c r="R68" s="197" t="str">
        <f t="shared" si="68"/>
        <v/>
      </c>
      <c r="S68" s="198" t="str">
        <f t="shared" si="55"/>
        <v/>
      </c>
      <c r="T68" s="182">
        <f t="shared" si="32"/>
        <v>0</v>
      </c>
      <c r="U68" s="183">
        <f t="shared" si="33"/>
        <v>0</v>
      </c>
      <c r="V68" s="282"/>
      <c r="W68" s="282"/>
      <c r="X68" s="282"/>
      <c r="Y68" s="282"/>
      <c r="Z68" s="282"/>
      <c r="AA68" s="282"/>
      <c r="AB68" s="282"/>
      <c r="AC68" s="282"/>
      <c r="AD68" s="282"/>
      <c r="AE68" s="282"/>
      <c r="AF68" s="282"/>
      <c r="AG68" s="282"/>
      <c r="AH68" s="282"/>
      <c r="AI68" s="282"/>
      <c r="AJ68" s="282"/>
      <c r="AK68" s="282"/>
      <c r="AL68" s="282"/>
      <c r="AM68" s="283" t="str">
        <f t="shared" ca="1" si="56"/>
        <v/>
      </c>
      <c r="AN68" s="283"/>
      <c r="AO68" s="284" t="str">
        <f t="shared" ca="1" si="69"/>
        <v/>
      </c>
      <c r="AP68" s="284"/>
      <c r="AQ68" s="184">
        <f t="shared" si="57"/>
        <v>0</v>
      </c>
      <c r="AR68" s="184">
        <f t="shared" si="58"/>
        <v>0</v>
      </c>
      <c r="AS68" s="20">
        <f t="shared" si="59"/>
        <v>0</v>
      </c>
      <c r="AT68" s="185">
        <f t="shared" si="60"/>
        <v>0</v>
      </c>
      <c r="AU68" s="184">
        <f t="shared" si="61"/>
        <v>0</v>
      </c>
      <c r="AV68" s="184">
        <f t="shared" si="62"/>
        <v>0</v>
      </c>
      <c r="AW68" s="20">
        <f t="shared" si="63"/>
        <v>0</v>
      </c>
      <c r="AX68" s="20">
        <f t="shared" si="64"/>
        <v>0</v>
      </c>
      <c r="AY68" s="184">
        <f t="shared" si="65"/>
        <v>0</v>
      </c>
      <c r="AZ68" s="184">
        <f t="shared" si="66"/>
        <v>0</v>
      </c>
      <c r="BA68" s="133">
        <f t="shared" si="29"/>
        <v>0</v>
      </c>
      <c r="BB68" s="133">
        <f t="shared" si="30"/>
        <v>0</v>
      </c>
      <c r="BC68" s="133">
        <f t="shared" si="31"/>
        <v>0</v>
      </c>
      <c r="BD68" s="133">
        <f t="shared" si="34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5" hidden="1" customHeight="1" thickBot="1" x14ac:dyDescent="0.3">
      <c r="A69" s="186"/>
      <c r="B69" s="187"/>
      <c r="C69" s="219"/>
      <c r="D69" s="218" t="str">
        <f t="shared" si="70"/>
        <v>SV Miesau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7"/>
        <v/>
      </c>
      <c r="Q69" s="198" t="str">
        <f t="shared" si="54"/>
        <v/>
      </c>
      <c r="R69" s="197" t="str">
        <f t="shared" si="68"/>
        <v/>
      </c>
      <c r="S69" s="198" t="str">
        <f t="shared" si="55"/>
        <v/>
      </c>
      <c r="T69" s="182">
        <f t="shared" si="32"/>
        <v>0</v>
      </c>
      <c r="U69" s="183">
        <f t="shared" si="33"/>
        <v>0</v>
      </c>
      <c r="V69" s="282"/>
      <c r="W69" s="282"/>
      <c r="X69" s="282"/>
      <c r="Y69" s="282"/>
      <c r="Z69" s="282"/>
      <c r="AA69" s="282"/>
      <c r="AB69" s="282"/>
      <c r="AC69" s="282"/>
      <c r="AD69" s="282"/>
      <c r="AE69" s="282"/>
      <c r="AF69" s="282"/>
      <c r="AG69" s="282"/>
      <c r="AH69" s="282"/>
      <c r="AI69" s="282"/>
      <c r="AJ69" s="282"/>
      <c r="AK69" s="282"/>
      <c r="AL69" s="282"/>
      <c r="AM69" s="283" t="str">
        <f t="shared" ca="1" si="56"/>
        <v/>
      </c>
      <c r="AN69" s="283"/>
      <c r="AO69" s="284" t="str">
        <f t="shared" ca="1" si="69"/>
        <v/>
      </c>
      <c r="AP69" s="284"/>
      <c r="AQ69" s="184">
        <f t="shared" si="57"/>
        <v>0</v>
      </c>
      <c r="AR69" s="184">
        <f t="shared" si="58"/>
        <v>0</v>
      </c>
      <c r="AS69" s="20">
        <f t="shared" si="59"/>
        <v>0</v>
      </c>
      <c r="AT69" s="185">
        <f t="shared" si="60"/>
        <v>0</v>
      </c>
      <c r="AU69" s="184">
        <f t="shared" si="61"/>
        <v>0</v>
      </c>
      <c r="AV69" s="184">
        <f t="shared" si="62"/>
        <v>0</v>
      </c>
      <c r="AW69" s="20">
        <f t="shared" si="63"/>
        <v>0</v>
      </c>
      <c r="AX69" s="20">
        <f t="shared" si="64"/>
        <v>0</v>
      </c>
      <c r="AY69" s="184">
        <f t="shared" si="65"/>
        <v>0</v>
      </c>
      <c r="AZ69" s="184">
        <f t="shared" si="66"/>
        <v>0</v>
      </c>
      <c r="BA69" s="133">
        <f t="shared" si="29"/>
        <v>0</v>
      </c>
      <c r="BB69" s="133">
        <f t="shared" si="30"/>
        <v>0</v>
      </c>
      <c r="BC69" s="133">
        <f t="shared" si="31"/>
        <v>0</v>
      </c>
      <c r="BD69" s="133">
        <f t="shared" si="34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5.75" hidden="1" thickBot="1" x14ac:dyDescent="0.3">
      <c r="A70" s="200"/>
      <c r="B70" s="201"/>
      <c r="C70" s="220"/>
      <c r="D70" s="221" t="str">
        <f t="shared" si="70"/>
        <v>SV Miesau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7"/>
        <v/>
      </c>
      <c r="Q70" s="211" t="str">
        <f t="shared" si="54"/>
        <v/>
      </c>
      <c r="R70" s="210" t="str">
        <f t="shared" si="68"/>
        <v/>
      </c>
      <c r="S70" s="211" t="str">
        <f t="shared" si="55"/>
        <v/>
      </c>
      <c r="T70" s="182">
        <f t="shared" si="32"/>
        <v>0</v>
      </c>
      <c r="U70" s="183">
        <f t="shared" si="33"/>
        <v>0</v>
      </c>
      <c r="V70" s="279"/>
      <c r="W70" s="279"/>
      <c r="X70" s="279"/>
      <c r="Y70" s="279"/>
      <c r="Z70" s="279"/>
      <c r="AA70" s="279"/>
      <c r="AB70" s="279"/>
      <c r="AC70" s="279"/>
      <c r="AD70" s="279"/>
      <c r="AE70" s="279"/>
      <c r="AF70" s="279"/>
      <c r="AG70" s="279"/>
      <c r="AH70" s="279"/>
      <c r="AI70" s="279"/>
      <c r="AJ70" s="279"/>
      <c r="AK70" s="279"/>
      <c r="AL70" s="279"/>
      <c r="AM70" s="280" t="str">
        <f t="shared" ca="1" si="56"/>
        <v/>
      </c>
      <c r="AN70" s="280"/>
      <c r="AO70" s="281" t="str">
        <f t="shared" ca="1" si="69"/>
        <v/>
      </c>
      <c r="AP70" s="281"/>
      <c r="AQ70" s="184">
        <f t="shared" si="57"/>
        <v>0</v>
      </c>
      <c r="AR70" s="184">
        <f t="shared" si="58"/>
        <v>0</v>
      </c>
      <c r="AS70" s="20">
        <f t="shared" si="59"/>
        <v>0</v>
      </c>
      <c r="AT70" s="185">
        <f t="shared" si="60"/>
        <v>0</v>
      </c>
      <c r="AU70" s="184">
        <f t="shared" si="61"/>
        <v>0</v>
      </c>
      <c r="AV70" s="184">
        <f t="shared" si="62"/>
        <v>0</v>
      </c>
      <c r="AW70" s="20">
        <f t="shared" si="63"/>
        <v>0</v>
      </c>
      <c r="AX70" s="20">
        <f t="shared" si="64"/>
        <v>0</v>
      </c>
      <c r="AY70" s="184">
        <f t="shared" si="65"/>
        <v>0</v>
      </c>
      <c r="AZ70" s="184">
        <f t="shared" si="66"/>
        <v>0</v>
      </c>
      <c r="BA70" s="133">
        <f t="shared" si="29"/>
        <v>0</v>
      </c>
      <c r="BB70" s="133">
        <f t="shared" si="30"/>
        <v>0</v>
      </c>
      <c r="BC70" s="133">
        <f t="shared" si="31"/>
        <v>0</v>
      </c>
      <c r="BD70" s="133">
        <f t="shared" si="34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5.75" thickBot="1" x14ac:dyDescent="0.3">
      <c r="A71" s="18"/>
      <c r="C71" s="20"/>
      <c r="D71" s="16"/>
      <c r="E71" s="16"/>
      <c r="T71" s="182">
        <f t="shared" si="32"/>
        <v>0</v>
      </c>
      <c r="U71" s="183">
        <f t="shared" si="33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1">SUM(BA61:BA70)</f>
        <v>1</v>
      </c>
      <c r="BB71" s="214">
        <f t="shared" si="71"/>
        <v>0</v>
      </c>
      <c r="BC71" s="214">
        <f t="shared" si="71"/>
        <v>0</v>
      </c>
      <c r="BD71" s="214">
        <f t="shared" si="71"/>
        <v>3</v>
      </c>
      <c r="BE71" s="214">
        <f t="shared" si="71"/>
        <v>1</v>
      </c>
      <c r="BF71" s="214">
        <f t="shared" si="71"/>
        <v>1</v>
      </c>
      <c r="BG71" s="214">
        <f t="shared" si="71"/>
        <v>0</v>
      </c>
      <c r="BH71" s="214">
        <f t="shared" si="71"/>
        <v>2</v>
      </c>
      <c r="BI71" s="20">
        <f>SUM(BA71:BH71)</f>
        <v>8</v>
      </c>
    </row>
    <row r="72" spans="1:61" ht="15.75" thickBot="1" x14ac:dyDescent="0.3">
      <c r="A72" s="169"/>
      <c r="B72" s="170"/>
      <c r="C72" s="215"/>
      <c r="D72" s="216" t="str">
        <f>E12</f>
        <v>TV Rodenbach US III</v>
      </c>
      <c r="E72" s="173" t="str">
        <f>E3</f>
        <v xml:space="preserve">Erlenbach/Morlautern </v>
      </c>
      <c r="F72" s="193">
        <v>12</v>
      </c>
      <c r="G72" s="177">
        <v>25</v>
      </c>
      <c r="H72" s="174">
        <v>14</v>
      </c>
      <c r="I72" s="175">
        <v>25</v>
      </c>
      <c r="J72" s="176">
        <v>18</v>
      </c>
      <c r="K72" s="177">
        <v>25</v>
      </c>
      <c r="L72" s="174"/>
      <c r="M72" s="175"/>
      <c r="N72" s="176"/>
      <c r="O72" s="177"/>
      <c r="P72" s="180">
        <f>IF(F72="","",F72+H72+J72+L72+N72)</f>
        <v>44</v>
      </c>
      <c r="Q72" s="181">
        <f t="shared" ref="Q72:Q81" si="72">IF(G72="","",G72+I72+K72+M72+O72)</f>
        <v>75</v>
      </c>
      <c r="R72" s="180">
        <f>IF(F72="","",AQ72+AS72+AU72+AW72+AY72)</f>
        <v>0</v>
      </c>
      <c r="S72" s="181">
        <f t="shared" ref="S72:S81" si="73">IF(G72="","",AR72+AT72+AV72+AX72+AZ72)</f>
        <v>3</v>
      </c>
      <c r="T72" s="182">
        <f t="shared" si="32"/>
        <v>0</v>
      </c>
      <c r="U72" s="183">
        <f t="shared" si="33"/>
        <v>3</v>
      </c>
      <c r="V72" s="286"/>
      <c r="W72" s="286"/>
      <c r="X72" s="286"/>
      <c r="Y72" s="286"/>
      <c r="Z72" s="286"/>
      <c r="AA72" s="286"/>
      <c r="AB72" s="286"/>
      <c r="AC72" s="286"/>
      <c r="AD72" s="286"/>
      <c r="AE72" s="286"/>
      <c r="AF72" s="286"/>
      <c r="AG72" s="286"/>
      <c r="AH72" s="286"/>
      <c r="AI72" s="286"/>
      <c r="AJ72" s="286"/>
      <c r="AK72" s="286"/>
      <c r="AL72" s="286"/>
      <c r="AM72" s="287" t="str">
        <f t="shared" ref="AM72:AM81" ca="1" si="74">IF(U72&lt;&gt;"","",IF(C72&lt;&gt;"","verlegt",IF(B72&lt;TODAY(),"offen","")))</f>
        <v/>
      </c>
      <c r="AN72" s="287"/>
      <c r="AO72" s="288" t="str">
        <f ca="1">IF(U72&lt;&gt;"","",IF(C72="","",IF(C72&lt;TODAY(),"offen","")))</f>
        <v/>
      </c>
      <c r="AP72" s="288"/>
      <c r="AQ72" s="184">
        <f t="shared" ref="AQ72:AQ81" si="75">IF(F72&gt;G72,1,0)</f>
        <v>0</v>
      </c>
      <c r="AR72" s="184">
        <f t="shared" ref="AR72:AR81" si="76">IF(G72&gt;F72,1,0)</f>
        <v>1</v>
      </c>
      <c r="AS72" s="20">
        <f t="shared" ref="AS72:AS81" si="77">IF(H72&gt;I72,1,0)</f>
        <v>0</v>
      </c>
      <c r="AT72" s="185">
        <f t="shared" ref="AT72:AT81" si="78">IF(I72&gt;H72,1,0)</f>
        <v>1</v>
      </c>
      <c r="AU72" s="184">
        <f t="shared" ref="AU72:AU81" si="79">IF(J72&gt;K72,1,0)</f>
        <v>0</v>
      </c>
      <c r="AV72" s="184">
        <f t="shared" ref="AV72:AV81" si="80">IF(K72&gt;J72,1,0)</f>
        <v>1</v>
      </c>
      <c r="AW72" s="20">
        <f t="shared" ref="AW72:AW81" si="81">IF(L72&gt;M72,1,0)</f>
        <v>0</v>
      </c>
      <c r="AX72" s="20">
        <f t="shared" ref="AX72:AX81" si="82">IF(M72&gt;L72,1,0)</f>
        <v>0</v>
      </c>
      <c r="AY72" s="184">
        <f t="shared" ref="AY72:AY81" si="83">IF(N72&gt;O72,1,0)</f>
        <v>0</v>
      </c>
      <c r="AZ72" s="184">
        <f t="shared" ref="AZ72:AZ81" si="84">IF(O72&gt;N72,1,0)</f>
        <v>0</v>
      </c>
      <c r="BA72" s="133">
        <f t="shared" si="29"/>
        <v>0</v>
      </c>
      <c r="BB72" s="133">
        <f t="shared" si="30"/>
        <v>0</v>
      </c>
      <c r="BC72" s="133">
        <f t="shared" si="31"/>
        <v>0</v>
      </c>
      <c r="BD72" s="133">
        <f t="shared" si="34"/>
        <v>1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1</v>
      </c>
      <c r="BI72" s="20"/>
    </row>
    <row r="73" spans="1:61" ht="15.75" thickBot="1" x14ac:dyDescent="0.3">
      <c r="A73" s="186"/>
      <c r="B73" s="187"/>
      <c r="C73" s="219"/>
      <c r="D73" s="218" t="str">
        <f>D72</f>
        <v>TV Rodenbach US III</v>
      </c>
      <c r="E73" s="190" t="str">
        <f>E6</f>
        <v>TV Rodenbach US I</v>
      </c>
      <c r="F73" s="193">
        <v>21</v>
      </c>
      <c r="G73" s="194">
        <v>25</v>
      </c>
      <c r="H73" s="191">
        <v>13</v>
      </c>
      <c r="I73" s="192">
        <v>25</v>
      </c>
      <c r="J73" s="193">
        <v>17</v>
      </c>
      <c r="K73" s="194">
        <v>25</v>
      </c>
      <c r="L73" s="191"/>
      <c r="M73" s="192"/>
      <c r="N73" s="193"/>
      <c r="O73" s="194"/>
      <c r="P73" s="197">
        <f t="shared" ref="P73:P81" si="85">IF(F73="","",F73+H73+J73+L73+N73)</f>
        <v>51</v>
      </c>
      <c r="Q73" s="198">
        <f t="shared" si="72"/>
        <v>75</v>
      </c>
      <c r="R73" s="197">
        <f t="shared" ref="R73:R81" si="86">IF(F73="","",AQ73+AS73+AU73+AW73+AY73)</f>
        <v>0</v>
      </c>
      <c r="S73" s="198">
        <f t="shared" si="73"/>
        <v>3</v>
      </c>
      <c r="T73" s="182">
        <f t="shared" si="32"/>
        <v>0</v>
      </c>
      <c r="U73" s="183">
        <f t="shared" si="33"/>
        <v>3</v>
      </c>
      <c r="V73" s="282"/>
      <c r="W73" s="282"/>
      <c r="X73" s="282"/>
      <c r="Y73" s="282"/>
      <c r="Z73" s="282"/>
      <c r="AA73" s="282"/>
      <c r="AB73" s="282"/>
      <c r="AC73" s="282"/>
      <c r="AD73" s="282"/>
      <c r="AE73" s="282"/>
      <c r="AF73" s="282"/>
      <c r="AG73" s="282"/>
      <c r="AH73" s="282"/>
      <c r="AI73" s="282"/>
      <c r="AJ73" s="282"/>
      <c r="AK73" s="282"/>
      <c r="AL73" s="282"/>
      <c r="AM73" s="283" t="str">
        <f t="shared" ca="1" si="74"/>
        <v/>
      </c>
      <c r="AN73" s="283"/>
      <c r="AO73" s="284" t="str">
        <f t="shared" ref="AO73:AO81" ca="1" si="87">IF(U73&lt;&gt;"","",IF(C73="","",IF(C73&lt;TODAY(),"offen","")))</f>
        <v/>
      </c>
      <c r="AP73" s="284"/>
      <c r="AQ73" s="184">
        <f t="shared" si="75"/>
        <v>0</v>
      </c>
      <c r="AR73" s="184">
        <f t="shared" si="76"/>
        <v>1</v>
      </c>
      <c r="AS73" s="20">
        <f t="shared" si="77"/>
        <v>0</v>
      </c>
      <c r="AT73" s="185">
        <f t="shared" si="78"/>
        <v>1</v>
      </c>
      <c r="AU73" s="184">
        <f t="shared" si="79"/>
        <v>0</v>
      </c>
      <c r="AV73" s="184">
        <f t="shared" si="80"/>
        <v>1</v>
      </c>
      <c r="AW73" s="20">
        <f t="shared" si="81"/>
        <v>0</v>
      </c>
      <c r="AX73" s="20">
        <f t="shared" si="82"/>
        <v>0</v>
      </c>
      <c r="AY73" s="184">
        <f t="shared" si="83"/>
        <v>0</v>
      </c>
      <c r="AZ73" s="184">
        <f t="shared" si="84"/>
        <v>0</v>
      </c>
      <c r="BA73" s="133">
        <f t="shared" si="29"/>
        <v>0</v>
      </c>
      <c r="BB73" s="133">
        <f t="shared" si="30"/>
        <v>0</v>
      </c>
      <c r="BC73" s="133">
        <f t="shared" si="31"/>
        <v>0</v>
      </c>
      <c r="BD73" s="133">
        <f t="shared" si="34"/>
        <v>1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1</v>
      </c>
      <c r="BI73" s="20"/>
    </row>
    <row r="74" spans="1:61" ht="15.75" thickBot="1" x14ac:dyDescent="0.3">
      <c r="A74" s="186"/>
      <c r="B74" s="187"/>
      <c r="C74" s="217"/>
      <c r="D74" s="218" t="str">
        <f t="shared" ref="D74:D81" si="88">D73</f>
        <v>TV Rodenbach US III</v>
      </c>
      <c r="E74" s="190" t="str">
        <f>E9</f>
        <v>SV Miesau</v>
      </c>
      <c r="F74" s="193">
        <v>11</v>
      </c>
      <c r="G74" s="194">
        <v>25</v>
      </c>
      <c r="H74" s="191">
        <v>22</v>
      </c>
      <c r="I74" s="192">
        <v>25</v>
      </c>
      <c r="J74" s="193">
        <v>10</v>
      </c>
      <c r="K74" s="194">
        <v>25</v>
      </c>
      <c r="L74" s="191"/>
      <c r="M74" s="192"/>
      <c r="N74" s="193"/>
      <c r="O74" s="194"/>
      <c r="P74" s="197">
        <f t="shared" si="85"/>
        <v>43</v>
      </c>
      <c r="Q74" s="198">
        <f t="shared" si="72"/>
        <v>75</v>
      </c>
      <c r="R74" s="197">
        <f t="shared" si="86"/>
        <v>0</v>
      </c>
      <c r="S74" s="198">
        <f t="shared" si="73"/>
        <v>3</v>
      </c>
      <c r="T74" s="182">
        <f t="shared" si="32"/>
        <v>0</v>
      </c>
      <c r="U74" s="183">
        <f t="shared" si="33"/>
        <v>3</v>
      </c>
      <c r="V74" s="282"/>
      <c r="W74" s="282"/>
      <c r="X74" s="282"/>
      <c r="Y74" s="282"/>
      <c r="Z74" s="282"/>
      <c r="AA74" s="282"/>
      <c r="AB74" s="282"/>
      <c r="AC74" s="282"/>
      <c r="AD74" s="282"/>
      <c r="AE74" s="282"/>
      <c r="AF74" s="282"/>
      <c r="AG74" s="282"/>
      <c r="AH74" s="282"/>
      <c r="AI74" s="282"/>
      <c r="AJ74" s="282"/>
      <c r="AK74" s="282"/>
      <c r="AL74" s="282"/>
      <c r="AM74" s="283" t="str">
        <f t="shared" ca="1" si="74"/>
        <v/>
      </c>
      <c r="AN74" s="283"/>
      <c r="AO74" s="284" t="str">
        <f t="shared" ca="1" si="87"/>
        <v/>
      </c>
      <c r="AP74" s="284"/>
      <c r="AQ74" s="184">
        <f t="shared" si="75"/>
        <v>0</v>
      </c>
      <c r="AR74" s="184">
        <f t="shared" si="76"/>
        <v>1</v>
      </c>
      <c r="AS74" s="20">
        <f t="shared" si="77"/>
        <v>0</v>
      </c>
      <c r="AT74" s="185">
        <f t="shared" si="78"/>
        <v>1</v>
      </c>
      <c r="AU74" s="184">
        <f t="shared" si="79"/>
        <v>0</v>
      </c>
      <c r="AV74" s="184">
        <f t="shared" si="80"/>
        <v>1</v>
      </c>
      <c r="AW74" s="20">
        <f t="shared" si="81"/>
        <v>0</v>
      </c>
      <c r="AX74" s="20">
        <f t="shared" si="82"/>
        <v>0</v>
      </c>
      <c r="AY74" s="184">
        <f t="shared" si="83"/>
        <v>0</v>
      </c>
      <c r="AZ74" s="184">
        <f t="shared" si="84"/>
        <v>0</v>
      </c>
      <c r="BA74" s="133">
        <f t="shared" si="29"/>
        <v>0</v>
      </c>
      <c r="BB74" s="133">
        <f t="shared" si="30"/>
        <v>0</v>
      </c>
      <c r="BC74" s="133">
        <f t="shared" si="31"/>
        <v>0</v>
      </c>
      <c r="BD74" s="133">
        <f t="shared" si="34"/>
        <v>1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1</v>
      </c>
      <c r="BI74" s="20"/>
    </row>
    <row r="75" spans="1:61" ht="15.75" thickBot="1" x14ac:dyDescent="0.3">
      <c r="A75" s="186"/>
      <c r="B75" s="187"/>
      <c r="C75" s="217"/>
      <c r="D75" s="218" t="str">
        <f t="shared" si="88"/>
        <v>TV Rodenbach US III</v>
      </c>
      <c r="E75" s="190" t="str">
        <f>E15</f>
        <v>TSG Trippstadt</v>
      </c>
      <c r="F75" s="193">
        <v>25</v>
      </c>
      <c r="G75" s="194">
        <v>18</v>
      </c>
      <c r="H75" s="191">
        <v>25</v>
      </c>
      <c r="I75" s="192">
        <v>19</v>
      </c>
      <c r="J75" s="193">
        <v>25</v>
      </c>
      <c r="K75" s="194">
        <v>11</v>
      </c>
      <c r="L75" s="191"/>
      <c r="M75" s="192"/>
      <c r="N75" s="193"/>
      <c r="O75" s="194"/>
      <c r="P75" s="197">
        <f t="shared" si="85"/>
        <v>75</v>
      </c>
      <c r="Q75" s="198">
        <f t="shared" si="72"/>
        <v>48</v>
      </c>
      <c r="R75" s="197">
        <f t="shared" si="86"/>
        <v>3</v>
      </c>
      <c r="S75" s="198">
        <f t="shared" si="73"/>
        <v>0</v>
      </c>
      <c r="T75" s="182">
        <f t="shared" si="32"/>
        <v>3</v>
      </c>
      <c r="U75" s="183">
        <f t="shared" si="33"/>
        <v>0</v>
      </c>
      <c r="V75" s="282"/>
      <c r="W75" s="282"/>
      <c r="X75" s="282"/>
      <c r="Y75" s="282"/>
      <c r="Z75" s="282"/>
      <c r="AA75" s="282"/>
      <c r="AB75" s="282"/>
      <c r="AC75" s="282"/>
      <c r="AD75" s="282"/>
      <c r="AE75" s="282"/>
      <c r="AF75" s="282"/>
      <c r="AG75" s="282"/>
      <c r="AH75" s="282"/>
      <c r="AI75" s="282"/>
      <c r="AJ75" s="282"/>
      <c r="AK75" s="282"/>
      <c r="AL75" s="282"/>
      <c r="AM75" s="285" t="str">
        <f t="shared" ca="1" si="74"/>
        <v/>
      </c>
      <c r="AN75" s="285"/>
      <c r="AO75" s="284" t="str">
        <f t="shared" ca="1" si="87"/>
        <v/>
      </c>
      <c r="AP75" s="284"/>
      <c r="AQ75" s="184">
        <f t="shared" si="75"/>
        <v>1</v>
      </c>
      <c r="AR75" s="184">
        <f t="shared" si="76"/>
        <v>0</v>
      </c>
      <c r="AS75" s="20">
        <f t="shared" si="77"/>
        <v>1</v>
      </c>
      <c r="AT75" s="185">
        <f t="shared" si="78"/>
        <v>0</v>
      </c>
      <c r="AU75" s="184">
        <f t="shared" si="79"/>
        <v>1</v>
      </c>
      <c r="AV75" s="184">
        <f t="shared" si="80"/>
        <v>0</v>
      </c>
      <c r="AW75" s="20">
        <f t="shared" si="81"/>
        <v>0</v>
      </c>
      <c r="AX75" s="20">
        <f t="shared" si="82"/>
        <v>0</v>
      </c>
      <c r="AY75" s="184">
        <f t="shared" si="83"/>
        <v>0</v>
      </c>
      <c r="AZ75" s="184">
        <f t="shared" si="84"/>
        <v>0</v>
      </c>
      <c r="BA75" s="133">
        <f t="shared" si="29"/>
        <v>1</v>
      </c>
      <c r="BB75" s="133">
        <f t="shared" si="30"/>
        <v>0</v>
      </c>
      <c r="BC75" s="133">
        <f t="shared" si="31"/>
        <v>0</v>
      </c>
      <c r="BD75" s="133">
        <f t="shared" si="34"/>
        <v>0</v>
      </c>
      <c r="BE75" s="133">
        <f>IF(U86=3,1,0)</f>
        <v>1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5" customHeight="1" thickBot="1" x14ac:dyDescent="0.3">
      <c r="A76" s="186"/>
      <c r="B76" s="187"/>
      <c r="C76" s="219"/>
      <c r="D76" s="218" t="str">
        <f t="shared" si="88"/>
        <v>TV Rodenbach US III</v>
      </c>
      <c r="E76" s="190" t="str">
        <f>E18</f>
        <v>TV Rodenbach US II</v>
      </c>
      <c r="F76" s="193">
        <v>25</v>
      </c>
      <c r="G76" s="194">
        <v>18</v>
      </c>
      <c r="H76" s="191">
        <v>20</v>
      </c>
      <c r="I76" s="192">
        <v>25</v>
      </c>
      <c r="J76" s="193">
        <v>23</v>
      </c>
      <c r="K76" s="194">
        <v>25</v>
      </c>
      <c r="L76" s="191">
        <v>19</v>
      </c>
      <c r="M76" s="192">
        <v>25</v>
      </c>
      <c r="N76" s="193"/>
      <c r="O76" s="194"/>
      <c r="P76" s="197">
        <f t="shared" si="85"/>
        <v>87</v>
      </c>
      <c r="Q76" s="198">
        <f t="shared" si="72"/>
        <v>93</v>
      </c>
      <c r="R76" s="197">
        <f t="shared" si="86"/>
        <v>1</v>
      </c>
      <c r="S76" s="198">
        <f t="shared" si="73"/>
        <v>3</v>
      </c>
      <c r="T76" s="182">
        <f t="shared" si="32"/>
        <v>0</v>
      </c>
      <c r="U76" s="183">
        <f t="shared" si="33"/>
        <v>3</v>
      </c>
      <c r="V76" s="282"/>
      <c r="W76" s="282"/>
      <c r="X76" s="282"/>
      <c r="Y76" s="282"/>
      <c r="Z76" s="282"/>
      <c r="AA76" s="282"/>
      <c r="AB76" s="282"/>
      <c r="AC76" s="282"/>
      <c r="AD76" s="282"/>
      <c r="AE76" s="282"/>
      <c r="AF76" s="282"/>
      <c r="AG76" s="282"/>
      <c r="AH76" s="282"/>
      <c r="AI76" s="282"/>
      <c r="AJ76" s="282"/>
      <c r="AK76" s="282"/>
      <c r="AL76" s="282"/>
      <c r="AM76" s="283" t="str">
        <f t="shared" ca="1" si="74"/>
        <v/>
      </c>
      <c r="AN76" s="283"/>
      <c r="AO76" s="284" t="str">
        <f t="shared" ca="1" si="87"/>
        <v/>
      </c>
      <c r="AP76" s="284"/>
      <c r="AQ76" s="184">
        <f t="shared" si="75"/>
        <v>1</v>
      </c>
      <c r="AR76" s="184">
        <f t="shared" si="76"/>
        <v>0</v>
      </c>
      <c r="AS76" s="20">
        <f t="shared" si="77"/>
        <v>0</v>
      </c>
      <c r="AT76" s="185">
        <f t="shared" si="78"/>
        <v>1</v>
      </c>
      <c r="AU76" s="184">
        <f t="shared" si="79"/>
        <v>0</v>
      </c>
      <c r="AV76" s="184">
        <f t="shared" si="80"/>
        <v>1</v>
      </c>
      <c r="AW76" s="20">
        <f t="shared" si="81"/>
        <v>0</v>
      </c>
      <c r="AX76" s="20">
        <f t="shared" si="82"/>
        <v>1</v>
      </c>
      <c r="AY76" s="184">
        <f t="shared" si="83"/>
        <v>0</v>
      </c>
      <c r="AZ76" s="184">
        <f t="shared" si="84"/>
        <v>0</v>
      </c>
      <c r="BA76" s="133">
        <f t="shared" si="29"/>
        <v>0</v>
      </c>
      <c r="BB76" s="133">
        <f t="shared" si="30"/>
        <v>0</v>
      </c>
      <c r="BC76" s="133">
        <f t="shared" si="31"/>
        <v>0</v>
      </c>
      <c r="BD76" s="133">
        <f t="shared" si="34"/>
        <v>1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1</v>
      </c>
      <c r="BI76" s="20"/>
    </row>
    <row r="77" spans="1:61" ht="15" hidden="1" customHeight="1" thickBot="1" x14ac:dyDescent="0.3">
      <c r="A77" s="186"/>
      <c r="B77" s="187"/>
      <c r="C77" s="217"/>
      <c r="D77" s="218" t="str">
        <f t="shared" si="88"/>
        <v>TV Rodenbach US III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5"/>
        <v/>
      </c>
      <c r="Q77" s="198" t="str">
        <f t="shared" si="72"/>
        <v/>
      </c>
      <c r="R77" s="197" t="str">
        <f t="shared" si="86"/>
        <v/>
      </c>
      <c r="S77" s="198" t="str">
        <f t="shared" si="73"/>
        <v/>
      </c>
      <c r="T77" s="182">
        <f t="shared" si="32"/>
        <v>0</v>
      </c>
      <c r="U77" s="183">
        <f t="shared" si="33"/>
        <v>0</v>
      </c>
      <c r="V77" s="282"/>
      <c r="W77" s="282"/>
      <c r="X77" s="282"/>
      <c r="Y77" s="282"/>
      <c r="Z77" s="282"/>
      <c r="AA77" s="282"/>
      <c r="AB77" s="282"/>
      <c r="AC77" s="282"/>
      <c r="AD77" s="282"/>
      <c r="AE77" s="282"/>
      <c r="AF77" s="282"/>
      <c r="AG77" s="282"/>
      <c r="AH77" s="282"/>
      <c r="AI77" s="282"/>
      <c r="AJ77" s="282"/>
      <c r="AK77" s="282"/>
      <c r="AL77" s="282"/>
      <c r="AM77" s="283" t="str">
        <f t="shared" ca="1" si="74"/>
        <v/>
      </c>
      <c r="AN77" s="283"/>
      <c r="AO77" s="284" t="str">
        <f t="shared" ca="1" si="87"/>
        <v/>
      </c>
      <c r="AP77" s="284"/>
      <c r="AQ77" s="184">
        <f t="shared" si="75"/>
        <v>0</v>
      </c>
      <c r="AR77" s="184">
        <f t="shared" si="76"/>
        <v>0</v>
      </c>
      <c r="AS77" s="20">
        <f t="shared" si="77"/>
        <v>0</v>
      </c>
      <c r="AT77" s="185">
        <f t="shared" si="78"/>
        <v>0</v>
      </c>
      <c r="AU77" s="184">
        <f t="shared" si="79"/>
        <v>0</v>
      </c>
      <c r="AV77" s="184">
        <f t="shared" si="80"/>
        <v>0</v>
      </c>
      <c r="AW77" s="20">
        <f t="shared" si="81"/>
        <v>0</v>
      </c>
      <c r="AX77" s="20">
        <f t="shared" si="82"/>
        <v>0</v>
      </c>
      <c r="AY77" s="184">
        <f t="shared" si="83"/>
        <v>0</v>
      </c>
      <c r="AZ77" s="184">
        <f t="shared" si="84"/>
        <v>0</v>
      </c>
      <c r="BA77" s="133">
        <f t="shared" si="29"/>
        <v>0</v>
      </c>
      <c r="BB77" s="133">
        <f t="shared" si="30"/>
        <v>0</v>
      </c>
      <c r="BC77" s="133">
        <f t="shared" si="31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5" hidden="1" customHeight="1" thickBot="1" x14ac:dyDescent="0.3">
      <c r="A78" s="186"/>
      <c r="B78" s="187"/>
      <c r="C78" s="219"/>
      <c r="D78" s="218" t="str">
        <f t="shared" si="88"/>
        <v>TV Rodenbach US III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5"/>
        <v/>
      </c>
      <c r="Q78" s="198" t="str">
        <f t="shared" si="72"/>
        <v/>
      </c>
      <c r="R78" s="197" t="str">
        <f t="shared" si="86"/>
        <v/>
      </c>
      <c r="S78" s="198" t="str">
        <f t="shared" si="73"/>
        <v/>
      </c>
      <c r="T78" s="182">
        <f t="shared" si="32"/>
        <v>0</v>
      </c>
      <c r="U78" s="183">
        <f t="shared" si="33"/>
        <v>0</v>
      </c>
      <c r="V78" s="282"/>
      <c r="W78" s="282"/>
      <c r="X78" s="282"/>
      <c r="Y78" s="282"/>
      <c r="Z78" s="282"/>
      <c r="AA78" s="282"/>
      <c r="AB78" s="282"/>
      <c r="AC78" s="282"/>
      <c r="AD78" s="282"/>
      <c r="AE78" s="282"/>
      <c r="AF78" s="282"/>
      <c r="AG78" s="282"/>
      <c r="AH78" s="282"/>
      <c r="AI78" s="282"/>
      <c r="AJ78" s="282"/>
      <c r="AK78" s="282"/>
      <c r="AL78" s="282"/>
      <c r="AM78" s="283" t="str">
        <f t="shared" ca="1" si="74"/>
        <v/>
      </c>
      <c r="AN78" s="283"/>
      <c r="AO78" s="284" t="str">
        <f t="shared" ca="1" si="87"/>
        <v/>
      </c>
      <c r="AP78" s="284"/>
      <c r="AQ78" s="184">
        <f t="shared" si="75"/>
        <v>0</v>
      </c>
      <c r="AR78" s="184">
        <f t="shared" si="76"/>
        <v>0</v>
      </c>
      <c r="AS78" s="20">
        <f t="shared" si="77"/>
        <v>0</v>
      </c>
      <c r="AT78" s="185">
        <f t="shared" si="78"/>
        <v>0</v>
      </c>
      <c r="AU78" s="184">
        <f t="shared" si="79"/>
        <v>0</v>
      </c>
      <c r="AV78" s="184">
        <f t="shared" si="80"/>
        <v>0</v>
      </c>
      <c r="AW78" s="20">
        <f t="shared" si="81"/>
        <v>0</v>
      </c>
      <c r="AX78" s="20">
        <f t="shared" si="82"/>
        <v>0</v>
      </c>
      <c r="AY78" s="184">
        <f t="shared" si="83"/>
        <v>0</v>
      </c>
      <c r="AZ78" s="184">
        <f t="shared" si="84"/>
        <v>0</v>
      </c>
      <c r="BA78" s="133">
        <f t="shared" si="29"/>
        <v>0</v>
      </c>
      <c r="BB78" s="133">
        <f t="shared" si="30"/>
        <v>0</v>
      </c>
      <c r="BC78" s="133">
        <f t="shared" si="31"/>
        <v>0</v>
      </c>
      <c r="BD78" s="133">
        <f t="shared" si="34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5" hidden="1" customHeight="1" thickBot="1" x14ac:dyDescent="0.3">
      <c r="A79" s="186"/>
      <c r="B79" s="187"/>
      <c r="C79" s="219"/>
      <c r="D79" s="218" t="str">
        <f t="shared" si="88"/>
        <v>TV Rodenbach US III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5"/>
        <v/>
      </c>
      <c r="Q79" s="198" t="str">
        <f t="shared" si="72"/>
        <v/>
      </c>
      <c r="R79" s="197" t="str">
        <f t="shared" si="86"/>
        <v/>
      </c>
      <c r="S79" s="198" t="str">
        <f t="shared" si="73"/>
        <v/>
      </c>
      <c r="T79" s="182">
        <f t="shared" si="32"/>
        <v>0</v>
      </c>
      <c r="U79" s="183">
        <f t="shared" si="33"/>
        <v>0</v>
      </c>
      <c r="V79" s="282"/>
      <c r="W79" s="282"/>
      <c r="X79" s="282"/>
      <c r="Y79" s="282"/>
      <c r="Z79" s="282"/>
      <c r="AA79" s="282"/>
      <c r="AB79" s="282"/>
      <c r="AC79" s="282"/>
      <c r="AD79" s="282"/>
      <c r="AE79" s="282"/>
      <c r="AF79" s="282"/>
      <c r="AG79" s="282"/>
      <c r="AH79" s="282"/>
      <c r="AI79" s="282"/>
      <c r="AJ79" s="282"/>
      <c r="AK79" s="282"/>
      <c r="AL79" s="282"/>
      <c r="AM79" s="283" t="str">
        <f t="shared" ca="1" si="74"/>
        <v/>
      </c>
      <c r="AN79" s="283"/>
      <c r="AO79" s="284" t="str">
        <f t="shared" ca="1" si="87"/>
        <v/>
      </c>
      <c r="AP79" s="284"/>
      <c r="AQ79" s="184">
        <f t="shared" si="75"/>
        <v>0</v>
      </c>
      <c r="AR79" s="184">
        <f t="shared" si="76"/>
        <v>0</v>
      </c>
      <c r="AS79" s="20">
        <f t="shared" si="77"/>
        <v>0</v>
      </c>
      <c r="AT79" s="185">
        <f t="shared" si="78"/>
        <v>0</v>
      </c>
      <c r="AU79" s="184">
        <f t="shared" si="79"/>
        <v>0</v>
      </c>
      <c r="AV79" s="184">
        <f t="shared" si="80"/>
        <v>0</v>
      </c>
      <c r="AW79" s="20">
        <f t="shared" si="81"/>
        <v>0</v>
      </c>
      <c r="AX79" s="20">
        <f t="shared" si="82"/>
        <v>0</v>
      </c>
      <c r="AY79" s="184">
        <f t="shared" si="83"/>
        <v>0</v>
      </c>
      <c r="AZ79" s="184">
        <f t="shared" si="84"/>
        <v>0</v>
      </c>
      <c r="BA79" s="133">
        <f t="shared" si="29"/>
        <v>0</v>
      </c>
      <c r="BB79" s="133">
        <f t="shared" si="30"/>
        <v>0</v>
      </c>
      <c r="BC79" s="133">
        <f t="shared" si="31"/>
        <v>0</v>
      </c>
      <c r="BD79" s="133">
        <f t="shared" si="34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5" hidden="1" customHeight="1" thickBot="1" x14ac:dyDescent="0.3">
      <c r="A80" s="186"/>
      <c r="B80" s="187"/>
      <c r="C80" s="219"/>
      <c r="D80" s="218" t="str">
        <f t="shared" si="88"/>
        <v>TV Rodenbach US III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5"/>
        <v/>
      </c>
      <c r="Q80" s="198" t="str">
        <f t="shared" si="72"/>
        <v/>
      </c>
      <c r="R80" s="197" t="str">
        <f t="shared" si="86"/>
        <v/>
      </c>
      <c r="S80" s="198" t="str">
        <f t="shared" si="73"/>
        <v/>
      </c>
      <c r="T80" s="182">
        <f t="shared" si="32"/>
        <v>0</v>
      </c>
      <c r="U80" s="183">
        <f t="shared" si="33"/>
        <v>0</v>
      </c>
      <c r="V80" s="282"/>
      <c r="W80" s="282"/>
      <c r="X80" s="282"/>
      <c r="Y80" s="282"/>
      <c r="Z80" s="282"/>
      <c r="AA80" s="282"/>
      <c r="AB80" s="282"/>
      <c r="AC80" s="282"/>
      <c r="AD80" s="282"/>
      <c r="AE80" s="282"/>
      <c r="AF80" s="282"/>
      <c r="AG80" s="282"/>
      <c r="AH80" s="282"/>
      <c r="AI80" s="282"/>
      <c r="AJ80" s="282"/>
      <c r="AK80" s="282"/>
      <c r="AL80" s="282"/>
      <c r="AM80" s="283" t="str">
        <f t="shared" ca="1" si="74"/>
        <v/>
      </c>
      <c r="AN80" s="283"/>
      <c r="AO80" s="284" t="str">
        <f t="shared" ca="1" si="87"/>
        <v/>
      </c>
      <c r="AP80" s="284"/>
      <c r="AQ80" s="184">
        <f t="shared" si="75"/>
        <v>0</v>
      </c>
      <c r="AR80" s="184">
        <f t="shared" si="76"/>
        <v>0</v>
      </c>
      <c r="AS80" s="20">
        <f t="shared" si="77"/>
        <v>0</v>
      </c>
      <c r="AT80" s="185">
        <f t="shared" si="78"/>
        <v>0</v>
      </c>
      <c r="AU80" s="184">
        <f t="shared" si="79"/>
        <v>0</v>
      </c>
      <c r="AV80" s="184">
        <f t="shared" si="80"/>
        <v>0</v>
      </c>
      <c r="AW80" s="20">
        <f t="shared" si="81"/>
        <v>0</v>
      </c>
      <c r="AX80" s="20">
        <f t="shared" si="82"/>
        <v>0</v>
      </c>
      <c r="AY80" s="184">
        <f t="shared" si="83"/>
        <v>0</v>
      </c>
      <c r="AZ80" s="184">
        <f t="shared" si="84"/>
        <v>0</v>
      </c>
      <c r="BA80" s="133">
        <f t="shared" si="29"/>
        <v>0</v>
      </c>
      <c r="BB80" s="133">
        <f t="shared" si="30"/>
        <v>0</v>
      </c>
      <c r="BC80" s="133">
        <f t="shared" si="31"/>
        <v>0</v>
      </c>
      <c r="BD80" s="133">
        <f t="shared" si="34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5.75" hidden="1" thickBot="1" x14ac:dyDescent="0.3">
      <c r="A81" s="200"/>
      <c r="B81" s="201"/>
      <c r="C81" s="220"/>
      <c r="D81" s="221" t="str">
        <f t="shared" si="88"/>
        <v>TV Rodenbach US III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5"/>
        <v/>
      </c>
      <c r="Q81" s="211" t="str">
        <f t="shared" si="72"/>
        <v/>
      </c>
      <c r="R81" s="210" t="str">
        <f t="shared" si="86"/>
        <v/>
      </c>
      <c r="S81" s="211" t="str">
        <f t="shared" si="73"/>
        <v/>
      </c>
      <c r="T81" s="182">
        <f t="shared" si="32"/>
        <v>0</v>
      </c>
      <c r="U81" s="183">
        <f t="shared" si="33"/>
        <v>0</v>
      </c>
      <c r="V81" s="279"/>
      <c r="W81" s="279"/>
      <c r="X81" s="279"/>
      <c r="Y81" s="279"/>
      <c r="Z81" s="279"/>
      <c r="AA81" s="279"/>
      <c r="AB81" s="279"/>
      <c r="AC81" s="279"/>
      <c r="AD81" s="279"/>
      <c r="AE81" s="279"/>
      <c r="AF81" s="279"/>
      <c r="AG81" s="279"/>
      <c r="AH81" s="279"/>
      <c r="AI81" s="279"/>
      <c r="AJ81" s="279"/>
      <c r="AK81" s="279"/>
      <c r="AL81" s="279"/>
      <c r="AM81" s="280" t="str">
        <f t="shared" ca="1" si="74"/>
        <v/>
      </c>
      <c r="AN81" s="280"/>
      <c r="AO81" s="281" t="str">
        <f t="shared" ca="1" si="87"/>
        <v/>
      </c>
      <c r="AP81" s="281"/>
      <c r="AQ81" s="184">
        <f t="shared" si="75"/>
        <v>0</v>
      </c>
      <c r="AR81" s="184">
        <f t="shared" si="76"/>
        <v>0</v>
      </c>
      <c r="AS81" s="20">
        <f t="shared" si="77"/>
        <v>0</v>
      </c>
      <c r="AT81" s="185">
        <f t="shared" si="78"/>
        <v>0</v>
      </c>
      <c r="AU81" s="184">
        <f t="shared" si="79"/>
        <v>0</v>
      </c>
      <c r="AV81" s="184">
        <f t="shared" si="80"/>
        <v>0</v>
      </c>
      <c r="AW81" s="20">
        <f t="shared" si="81"/>
        <v>0</v>
      </c>
      <c r="AX81" s="20">
        <f t="shared" si="82"/>
        <v>0</v>
      </c>
      <c r="AY81" s="184">
        <f t="shared" si="83"/>
        <v>0</v>
      </c>
      <c r="AZ81" s="184">
        <f t="shared" si="84"/>
        <v>0</v>
      </c>
      <c r="BA81" s="133">
        <f t="shared" si="29"/>
        <v>0</v>
      </c>
      <c r="BB81" s="133">
        <f t="shared" si="30"/>
        <v>0</v>
      </c>
      <c r="BC81" s="133">
        <f t="shared" si="31"/>
        <v>0</v>
      </c>
      <c r="BD81" s="133">
        <f t="shared" si="34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5.75" thickBot="1" x14ac:dyDescent="0.3">
      <c r="A82" s="18"/>
      <c r="C82" s="20"/>
      <c r="D82" s="16"/>
      <c r="E82" s="16"/>
      <c r="T82" s="182">
        <f t="shared" si="32"/>
        <v>0</v>
      </c>
      <c r="U82" s="183">
        <f t="shared" si="33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9">SUM(BA72:BA81)</f>
        <v>1</v>
      </c>
      <c r="BB82" s="214">
        <f t="shared" si="89"/>
        <v>0</v>
      </c>
      <c r="BC82" s="214">
        <f t="shared" si="89"/>
        <v>0</v>
      </c>
      <c r="BD82" s="214">
        <f t="shared" si="89"/>
        <v>4</v>
      </c>
      <c r="BE82" s="214">
        <f t="shared" si="89"/>
        <v>1</v>
      </c>
      <c r="BF82" s="214">
        <f t="shared" si="89"/>
        <v>0</v>
      </c>
      <c r="BG82" s="214">
        <f t="shared" si="89"/>
        <v>0</v>
      </c>
      <c r="BH82" s="214">
        <f t="shared" si="89"/>
        <v>4</v>
      </c>
      <c r="BI82" s="20">
        <f>SUM(BA82:BH82)</f>
        <v>10</v>
      </c>
    </row>
    <row r="83" spans="1:61" ht="15.75" thickBot="1" x14ac:dyDescent="0.3">
      <c r="A83" s="169"/>
      <c r="B83" s="170"/>
      <c r="C83" s="223"/>
      <c r="D83" s="216" t="str">
        <f>E15</f>
        <v>TSG Trippstadt</v>
      </c>
      <c r="E83" s="173" t="str">
        <f>E3</f>
        <v xml:space="preserve">Erlenbach/Morlautern </v>
      </c>
      <c r="F83" s="176"/>
      <c r="G83" s="177"/>
      <c r="H83" s="174"/>
      <c r="I83" s="175"/>
      <c r="J83" s="176"/>
      <c r="K83" s="177"/>
      <c r="L83" s="174"/>
      <c r="M83" s="175"/>
      <c r="N83" s="176"/>
      <c r="O83" s="177"/>
      <c r="P83" s="180" t="str">
        <f>IF(F83="","",F83+H83+J83+L83+N83)</f>
        <v/>
      </c>
      <c r="Q83" s="181" t="str">
        <f t="shared" ref="Q83:Q92" si="90">IF(G83="","",G83+I83+K83+M83+O83)</f>
        <v/>
      </c>
      <c r="R83" s="180" t="str">
        <f>IF(F83="","",AQ83+AS83+AU83+AW83+AY83)</f>
        <v/>
      </c>
      <c r="S83" s="181" t="str">
        <f t="shared" ref="S83:S92" si="91">IF(G83="","",AR83+AT83+AV83+AX83+AZ83)</f>
        <v/>
      </c>
      <c r="T83" s="182">
        <f t="shared" si="32"/>
        <v>0</v>
      </c>
      <c r="U83" s="183">
        <f t="shared" si="33"/>
        <v>0</v>
      </c>
      <c r="V83" s="286"/>
      <c r="W83" s="286"/>
      <c r="X83" s="286"/>
      <c r="Y83" s="286"/>
      <c r="Z83" s="286"/>
      <c r="AA83" s="286"/>
      <c r="AB83" s="286"/>
      <c r="AC83" s="286"/>
      <c r="AD83" s="286"/>
      <c r="AE83" s="286"/>
      <c r="AF83" s="286"/>
      <c r="AG83" s="286"/>
      <c r="AH83" s="286"/>
      <c r="AI83" s="286"/>
      <c r="AJ83" s="286"/>
      <c r="AK83" s="286"/>
      <c r="AL83" s="286"/>
      <c r="AM83" s="287" t="str">
        <f t="shared" ref="AM83:AM92" ca="1" si="92">IF(U83&lt;&gt;"","",IF(C83&lt;&gt;"","verlegt",IF(B83&lt;TODAY(),"offen","")))</f>
        <v/>
      </c>
      <c r="AN83" s="287"/>
      <c r="AO83" s="288" t="str">
        <f ca="1">IF(U83&lt;&gt;"","",IF(C83="","",IF(C83&lt;TODAY(),"offen","")))</f>
        <v/>
      </c>
      <c r="AP83" s="288"/>
      <c r="AQ83" s="184">
        <f t="shared" ref="AQ83:AQ92" si="93">IF(F83&gt;G83,1,0)</f>
        <v>0</v>
      </c>
      <c r="AR83" s="184">
        <f t="shared" ref="AR83:AR92" si="94">IF(G83&gt;F83,1,0)</f>
        <v>0</v>
      </c>
      <c r="AS83" s="20">
        <f t="shared" ref="AS83:AS92" si="95">IF(H83&gt;I83,1,0)</f>
        <v>0</v>
      </c>
      <c r="AT83" s="185">
        <f t="shared" ref="AT83:AT92" si="96">IF(I83&gt;H83,1,0)</f>
        <v>0</v>
      </c>
      <c r="AU83" s="184">
        <f t="shared" ref="AU83:AU92" si="97">IF(J83&gt;K83,1,0)</f>
        <v>0</v>
      </c>
      <c r="AV83" s="184">
        <f t="shared" ref="AV83:AV92" si="98">IF(K83&gt;J83,1,0)</f>
        <v>0</v>
      </c>
      <c r="AW83" s="20">
        <f t="shared" ref="AW83:AW92" si="99">IF(L83&gt;M83,1,0)</f>
        <v>0</v>
      </c>
      <c r="AX83" s="20">
        <f t="shared" ref="AX83:AX92" si="100">IF(M83&gt;L83,1,0)</f>
        <v>0</v>
      </c>
      <c r="AY83" s="184">
        <f t="shared" ref="AY83:AY92" si="101">IF(N83&gt;O83,1,0)</f>
        <v>0</v>
      </c>
      <c r="AZ83" s="184">
        <f t="shared" ref="AZ83:AZ92" si="102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0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5.75" thickBot="1" x14ac:dyDescent="0.3">
      <c r="A84" s="186"/>
      <c r="B84" s="187"/>
      <c r="C84" s="217"/>
      <c r="D84" s="218" t="str">
        <f>D83</f>
        <v>TSG Trippstadt</v>
      </c>
      <c r="E84" s="190" t="str">
        <f>E6</f>
        <v>TV Rodenbach US I</v>
      </c>
      <c r="F84" s="193">
        <v>10</v>
      </c>
      <c r="G84" s="194">
        <v>25</v>
      </c>
      <c r="H84" s="191">
        <v>12</v>
      </c>
      <c r="I84" s="192">
        <v>25</v>
      </c>
      <c r="J84" s="193">
        <v>7</v>
      </c>
      <c r="K84" s="194">
        <v>25</v>
      </c>
      <c r="L84" s="191"/>
      <c r="M84" s="192"/>
      <c r="N84" s="193"/>
      <c r="O84" s="194"/>
      <c r="P84" s="197">
        <f t="shared" ref="P84:P92" si="103">IF(F84="","",F84+H84+J84+L84+N84)</f>
        <v>29</v>
      </c>
      <c r="Q84" s="198">
        <f t="shared" si="90"/>
        <v>75</v>
      </c>
      <c r="R84" s="197">
        <f t="shared" ref="R84:R92" si="104">IF(F84="","",AQ84+AS84+AU84+AW84+AY84)</f>
        <v>0</v>
      </c>
      <c r="S84" s="198">
        <f t="shared" si="91"/>
        <v>3</v>
      </c>
      <c r="T84" s="182">
        <f t="shared" si="32"/>
        <v>0</v>
      </c>
      <c r="U84" s="183">
        <f t="shared" si="33"/>
        <v>3</v>
      </c>
      <c r="V84" s="282"/>
      <c r="W84" s="282"/>
      <c r="X84" s="282"/>
      <c r="Y84" s="282"/>
      <c r="Z84" s="282"/>
      <c r="AA84" s="282"/>
      <c r="AB84" s="282"/>
      <c r="AC84" s="282"/>
      <c r="AD84" s="282"/>
      <c r="AE84" s="282"/>
      <c r="AF84" s="282"/>
      <c r="AG84" s="282"/>
      <c r="AH84" s="282"/>
      <c r="AI84" s="282"/>
      <c r="AJ84" s="282"/>
      <c r="AK84" s="282"/>
      <c r="AL84" s="282"/>
      <c r="AM84" s="283" t="str">
        <f t="shared" ca="1" si="92"/>
        <v/>
      </c>
      <c r="AN84" s="283"/>
      <c r="AO84" s="284" t="str">
        <f t="shared" ref="AO84:AO92" ca="1" si="105">IF(U84&lt;&gt;"","",IF(C84="","",IF(C84&lt;TODAY(),"offen","")))</f>
        <v/>
      </c>
      <c r="AP84" s="284"/>
      <c r="AQ84" s="184">
        <f t="shared" si="93"/>
        <v>0</v>
      </c>
      <c r="AR84" s="184">
        <f t="shared" si="94"/>
        <v>1</v>
      </c>
      <c r="AS84" s="20">
        <f t="shared" si="95"/>
        <v>0</v>
      </c>
      <c r="AT84" s="185">
        <f t="shared" si="96"/>
        <v>1</v>
      </c>
      <c r="AU84" s="184">
        <f t="shared" si="97"/>
        <v>0</v>
      </c>
      <c r="AV84" s="184">
        <f t="shared" si="98"/>
        <v>1</v>
      </c>
      <c r="AW84" s="20">
        <f t="shared" si="99"/>
        <v>0</v>
      </c>
      <c r="AX84" s="20">
        <f t="shared" si="100"/>
        <v>0</v>
      </c>
      <c r="AY84" s="184">
        <f t="shared" si="101"/>
        <v>0</v>
      </c>
      <c r="AZ84" s="184">
        <f t="shared" si="102"/>
        <v>0</v>
      </c>
      <c r="BA84" s="133">
        <f t="shared" si="29"/>
        <v>0</v>
      </c>
      <c r="BB84" s="133">
        <f t="shared" si="30"/>
        <v>0</v>
      </c>
      <c r="BC84" s="133">
        <f t="shared" si="31"/>
        <v>0</v>
      </c>
      <c r="BD84" s="133">
        <f>IF(AND(T84=0,U84&lt;&gt;0),1,0)</f>
        <v>1</v>
      </c>
      <c r="BE84" s="133">
        <f>IF(U53=3,1,0)</f>
        <v>0</v>
      </c>
      <c r="BF84" s="133">
        <f>IF(U53=2,1,0)</f>
        <v>0</v>
      </c>
      <c r="BG84" s="133">
        <f>IF(U53=1,1,0)</f>
        <v>0</v>
      </c>
      <c r="BH84" s="133">
        <f>IF(AND(U53=0,T53&lt;&gt;0),1,0)</f>
        <v>1</v>
      </c>
      <c r="BI84" s="20"/>
    </row>
    <row r="85" spans="1:61" ht="15.75" thickBot="1" x14ac:dyDescent="0.3">
      <c r="A85" s="186"/>
      <c r="B85" s="187"/>
      <c r="C85" s="219"/>
      <c r="D85" s="218" t="str">
        <f t="shared" ref="D85:D92" si="106">D84</f>
        <v>TSG Trippstadt</v>
      </c>
      <c r="E85" s="190" t="str">
        <f>E9</f>
        <v>SV Miesau</v>
      </c>
      <c r="F85" s="193">
        <v>16</v>
      </c>
      <c r="G85" s="194">
        <v>25</v>
      </c>
      <c r="H85" s="191">
        <v>25</v>
      </c>
      <c r="I85" s="192">
        <v>19</v>
      </c>
      <c r="J85" s="193">
        <v>13</v>
      </c>
      <c r="K85" s="194">
        <v>25</v>
      </c>
      <c r="L85" s="191">
        <v>25</v>
      </c>
      <c r="M85" s="192">
        <v>22</v>
      </c>
      <c r="N85" s="193">
        <v>5</v>
      </c>
      <c r="O85" s="194">
        <v>15</v>
      </c>
      <c r="P85" s="197">
        <f t="shared" si="103"/>
        <v>84</v>
      </c>
      <c r="Q85" s="198">
        <f t="shared" si="90"/>
        <v>106</v>
      </c>
      <c r="R85" s="197">
        <f t="shared" si="104"/>
        <v>2</v>
      </c>
      <c r="S85" s="198">
        <f t="shared" si="91"/>
        <v>3</v>
      </c>
      <c r="T85" s="182">
        <f t="shared" si="32"/>
        <v>1</v>
      </c>
      <c r="U85" s="183">
        <f t="shared" si="33"/>
        <v>2</v>
      </c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3" t="str">
        <f t="shared" ca="1" si="92"/>
        <v/>
      </c>
      <c r="AN85" s="283"/>
      <c r="AO85" s="284" t="str">
        <f t="shared" ca="1" si="105"/>
        <v/>
      </c>
      <c r="AP85" s="284"/>
      <c r="AQ85" s="184">
        <f t="shared" si="93"/>
        <v>0</v>
      </c>
      <c r="AR85" s="184">
        <f t="shared" si="94"/>
        <v>1</v>
      </c>
      <c r="AS85" s="20">
        <f t="shared" si="95"/>
        <v>1</v>
      </c>
      <c r="AT85" s="185">
        <f t="shared" si="96"/>
        <v>0</v>
      </c>
      <c r="AU85" s="184">
        <f t="shared" si="97"/>
        <v>0</v>
      </c>
      <c r="AV85" s="184">
        <f t="shared" si="98"/>
        <v>1</v>
      </c>
      <c r="AW85" s="20">
        <f t="shared" si="99"/>
        <v>1</v>
      </c>
      <c r="AX85" s="20">
        <f t="shared" si="100"/>
        <v>0</v>
      </c>
      <c r="AY85" s="184">
        <f t="shared" si="101"/>
        <v>0</v>
      </c>
      <c r="AZ85" s="184">
        <f t="shared" si="102"/>
        <v>1</v>
      </c>
      <c r="BA85" s="133">
        <f t="shared" si="29"/>
        <v>0</v>
      </c>
      <c r="BB85" s="133">
        <f t="shared" si="30"/>
        <v>0</v>
      </c>
      <c r="BC85" s="133">
        <f t="shared" si="31"/>
        <v>1</v>
      </c>
      <c r="BD85" s="133">
        <f t="shared" si="34"/>
        <v>0</v>
      </c>
      <c r="BE85" s="133">
        <f>IF(U64=3,1,0)</f>
        <v>0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5.75" thickBot="1" x14ac:dyDescent="0.3">
      <c r="A86" s="186"/>
      <c r="B86" s="187"/>
      <c r="C86" s="224"/>
      <c r="D86" s="218" t="str">
        <f t="shared" si="106"/>
        <v>TSG Trippstadt</v>
      </c>
      <c r="E86" s="190" t="str">
        <f>E12</f>
        <v>TV Rodenbach US III</v>
      </c>
      <c r="F86" s="193">
        <v>11</v>
      </c>
      <c r="G86" s="194">
        <v>25</v>
      </c>
      <c r="H86" s="191">
        <v>18</v>
      </c>
      <c r="I86" s="192">
        <v>25</v>
      </c>
      <c r="J86" s="193">
        <v>19</v>
      </c>
      <c r="K86" s="194">
        <v>25</v>
      </c>
      <c r="L86" s="191"/>
      <c r="M86" s="192"/>
      <c r="N86" s="193"/>
      <c r="O86" s="194"/>
      <c r="P86" s="197">
        <f t="shared" si="103"/>
        <v>48</v>
      </c>
      <c r="Q86" s="198">
        <f t="shared" si="90"/>
        <v>75</v>
      </c>
      <c r="R86" s="197">
        <f t="shared" si="104"/>
        <v>0</v>
      </c>
      <c r="S86" s="198">
        <f>IF(G86="","",AR86+AT86+AV86+AX86+AZ86)</f>
        <v>3</v>
      </c>
      <c r="T86" s="182">
        <f t="shared" si="32"/>
        <v>0</v>
      </c>
      <c r="U86" s="183">
        <f t="shared" si="33"/>
        <v>3</v>
      </c>
      <c r="V86" s="282"/>
      <c r="W86" s="282"/>
      <c r="X86" s="282"/>
      <c r="Y86" s="282"/>
      <c r="Z86" s="282"/>
      <c r="AA86" s="282"/>
      <c r="AB86" s="282"/>
      <c r="AC86" s="282"/>
      <c r="AD86" s="282"/>
      <c r="AE86" s="282"/>
      <c r="AF86" s="282"/>
      <c r="AG86" s="282"/>
      <c r="AH86" s="282"/>
      <c r="AI86" s="282"/>
      <c r="AJ86" s="282"/>
      <c r="AK86" s="282"/>
      <c r="AL86" s="282"/>
      <c r="AM86" s="285" t="str">
        <f t="shared" ca="1" si="92"/>
        <v/>
      </c>
      <c r="AN86" s="285"/>
      <c r="AO86" s="284" t="str">
        <f t="shared" ca="1" si="105"/>
        <v/>
      </c>
      <c r="AP86" s="284"/>
      <c r="AQ86" s="184">
        <f t="shared" si="93"/>
        <v>0</v>
      </c>
      <c r="AR86" s="184">
        <f t="shared" si="94"/>
        <v>1</v>
      </c>
      <c r="AS86" s="20">
        <f t="shared" si="95"/>
        <v>0</v>
      </c>
      <c r="AT86" s="185">
        <f t="shared" si="96"/>
        <v>1</v>
      </c>
      <c r="AU86" s="184">
        <f t="shared" si="97"/>
        <v>0</v>
      </c>
      <c r="AV86" s="184">
        <f t="shared" si="98"/>
        <v>1</v>
      </c>
      <c r="AW86" s="20">
        <f t="shared" si="99"/>
        <v>0</v>
      </c>
      <c r="AX86" s="20">
        <f t="shared" si="100"/>
        <v>0</v>
      </c>
      <c r="AY86" s="184">
        <f t="shared" si="101"/>
        <v>0</v>
      </c>
      <c r="AZ86" s="184">
        <f t="shared" si="102"/>
        <v>0</v>
      </c>
      <c r="BA86" s="133">
        <f t="shared" si="29"/>
        <v>0</v>
      </c>
      <c r="BB86" s="133">
        <f t="shared" si="30"/>
        <v>0</v>
      </c>
      <c r="BC86" s="133">
        <f t="shared" si="31"/>
        <v>0</v>
      </c>
      <c r="BD86" s="133">
        <f t="shared" si="34"/>
        <v>1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1</v>
      </c>
      <c r="BI86" s="20"/>
    </row>
    <row r="87" spans="1:61" ht="15" customHeight="1" thickBot="1" x14ac:dyDescent="0.3">
      <c r="A87" s="186"/>
      <c r="B87" s="187"/>
      <c r="C87" s="217"/>
      <c r="D87" s="218" t="str">
        <f t="shared" si="106"/>
        <v>TSG Trippstadt</v>
      </c>
      <c r="E87" s="190" t="str">
        <f>E18</f>
        <v>TV Rodenbach US II</v>
      </c>
      <c r="F87" s="193">
        <v>15</v>
      </c>
      <c r="G87" s="194">
        <v>25</v>
      </c>
      <c r="H87" s="191">
        <v>5</v>
      </c>
      <c r="I87" s="192">
        <v>25</v>
      </c>
      <c r="J87" s="193">
        <v>5</v>
      </c>
      <c r="K87" s="194">
        <v>25</v>
      </c>
      <c r="L87" s="191"/>
      <c r="M87" s="192"/>
      <c r="N87" s="193"/>
      <c r="O87" s="194"/>
      <c r="P87" s="197">
        <f t="shared" si="103"/>
        <v>25</v>
      </c>
      <c r="Q87" s="198">
        <f t="shared" si="90"/>
        <v>75</v>
      </c>
      <c r="R87" s="197">
        <f>IF(F87="","",AQ87+AS87+AU87+AW87+AY87)</f>
        <v>0</v>
      </c>
      <c r="S87" s="198">
        <f>IF(G87="","",AR87+AT87+AV87+AX87+AZ87)</f>
        <v>3</v>
      </c>
      <c r="T87" s="182">
        <f t="shared" si="32"/>
        <v>0</v>
      </c>
      <c r="U87" s="183">
        <f t="shared" si="33"/>
        <v>3</v>
      </c>
      <c r="V87" s="282"/>
      <c r="W87" s="282"/>
      <c r="X87" s="282"/>
      <c r="Y87" s="282"/>
      <c r="Z87" s="282"/>
      <c r="AA87" s="282"/>
      <c r="AB87" s="282"/>
      <c r="AC87" s="282"/>
      <c r="AD87" s="282"/>
      <c r="AE87" s="282"/>
      <c r="AF87" s="282"/>
      <c r="AG87" s="282"/>
      <c r="AH87" s="282"/>
      <c r="AI87" s="282"/>
      <c r="AJ87" s="282"/>
      <c r="AK87" s="282"/>
      <c r="AL87" s="282"/>
      <c r="AM87" s="283" t="str">
        <f t="shared" ca="1" si="92"/>
        <v/>
      </c>
      <c r="AN87" s="283"/>
      <c r="AO87" s="284" t="str">
        <f t="shared" ca="1" si="105"/>
        <v/>
      </c>
      <c r="AP87" s="284"/>
      <c r="AQ87" s="184">
        <f t="shared" si="93"/>
        <v>0</v>
      </c>
      <c r="AR87" s="184">
        <f t="shared" si="94"/>
        <v>1</v>
      </c>
      <c r="AS87" s="20">
        <f t="shared" si="95"/>
        <v>0</v>
      </c>
      <c r="AT87" s="185">
        <f t="shared" si="96"/>
        <v>1</v>
      </c>
      <c r="AU87" s="184">
        <f t="shared" si="97"/>
        <v>0</v>
      </c>
      <c r="AV87" s="184">
        <f t="shared" si="98"/>
        <v>1</v>
      </c>
      <c r="AW87" s="20">
        <f t="shared" si="99"/>
        <v>0</v>
      </c>
      <c r="AX87" s="20">
        <f t="shared" si="100"/>
        <v>0</v>
      </c>
      <c r="AY87" s="184">
        <f t="shared" si="101"/>
        <v>0</v>
      </c>
      <c r="AZ87" s="184">
        <f t="shared" si="102"/>
        <v>0</v>
      </c>
      <c r="BA87" s="133">
        <f>IF(T87=3,1,0)</f>
        <v>0</v>
      </c>
      <c r="BB87" s="133">
        <f t="shared" si="30"/>
        <v>0</v>
      </c>
      <c r="BC87" s="133">
        <f t="shared" si="31"/>
        <v>0</v>
      </c>
      <c r="BD87" s="133">
        <f>IF(AND(T87=0,U87&lt;&gt;0),1,0)</f>
        <v>1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1</v>
      </c>
      <c r="BI87" s="20"/>
    </row>
    <row r="88" spans="1:61" ht="15" hidden="1" customHeight="1" thickBot="1" x14ac:dyDescent="0.3">
      <c r="A88" s="186"/>
      <c r="B88" s="187"/>
      <c r="C88" s="217"/>
      <c r="D88" s="218" t="str">
        <f t="shared" si="106"/>
        <v>TSG Trippstadt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3"/>
        <v/>
      </c>
      <c r="Q88" s="198" t="str">
        <f t="shared" si="90"/>
        <v/>
      </c>
      <c r="R88" s="197" t="str">
        <f t="shared" si="104"/>
        <v/>
      </c>
      <c r="S88" s="198" t="str">
        <f t="shared" si="91"/>
        <v/>
      </c>
      <c r="T88" s="182">
        <f t="shared" si="32"/>
        <v>0</v>
      </c>
      <c r="U88" s="183">
        <f t="shared" si="33"/>
        <v>0</v>
      </c>
      <c r="V88" s="282"/>
      <c r="W88" s="282"/>
      <c r="X88" s="282"/>
      <c r="Y88" s="282"/>
      <c r="Z88" s="282"/>
      <c r="AA88" s="282"/>
      <c r="AB88" s="282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3" t="str">
        <f t="shared" ca="1" si="92"/>
        <v/>
      </c>
      <c r="AN88" s="283"/>
      <c r="AO88" s="284" t="str">
        <f t="shared" ca="1" si="105"/>
        <v/>
      </c>
      <c r="AP88" s="284"/>
      <c r="AQ88" s="184">
        <f t="shared" si="93"/>
        <v>0</v>
      </c>
      <c r="AR88" s="184">
        <f t="shared" si="94"/>
        <v>0</v>
      </c>
      <c r="AS88" s="20">
        <f t="shared" si="95"/>
        <v>0</v>
      </c>
      <c r="AT88" s="185">
        <f t="shared" si="96"/>
        <v>0</v>
      </c>
      <c r="AU88" s="184">
        <f t="shared" si="97"/>
        <v>0</v>
      </c>
      <c r="AV88" s="184">
        <f t="shared" si="98"/>
        <v>0</v>
      </c>
      <c r="AW88" s="20">
        <f t="shared" si="99"/>
        <v>0</v>
      </c>
      <c r="AX88" s="20">
        <f t="shared" si="100"/>
        <v>0</v>
      </c>
      <c r="AY88" s="184">
        <f t="shared" si="101"/>
        <v>0</v>
      </c>
      <c r="AZ88" s="184">
        <f t="shared" si="102"/>
        <v>0</v>
      </c>
      <c r="BA88" s="133">
        <f t="shared" si="29"/>
        <v>0</v>
      </c>
      <c r="BB88" s="133">
        <f t="shared" si="30"/>
        <v>0</v>
      </c>
      <c r="BC88" s="133">
        <f t="shared" si="31"/>
        <v>0</v>
      </c>
      <c r="BD88" s="133">
        <f t="shared" si="34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5" hidden="1" customHeight="1" thickBot="1" x14ac:dyDescent="0.3">
      <c r="A89" s="186"/>
      <c r="B89" s="187"/>
      <c r="C89" s="219"/>
      <c r="D89" s="218" t="str">
        <f t="shared" si="106"/>
        <v>TSG Trippstadt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3"/>
        <v/>
      </c>
      <c r="Q89" s="198" t="str">
        <f t="shared" si="90"/>
        <v/>
      </c>
      <c r="R89" s="197" t="str">
        <f t="shared" si="104"/>
        <v/>
      </c>
      <c r="S89" s="198" t="str">
        <f t="shared" si="91"/>
        <v/>
      </c>
      <c r="T89" s="182">
        <f t="shared" si="32"/>
        <v>0</v>
      </c>
      <c r="U89" s="183">
        <f t="shared" si="33"/>
        <v>0</v>
      </c>
      <c r="V89" s="282"/>
      <c r="W89" s="282"/>
      <c r="X89" s="282"/>
      <c r="Y89" s="282"/>
      <c r="Z89" s="282"/>
      <c r="AA89" s="282"/>
      <c r="AB89" s="282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3" t="str">
        <f t="shared" ca="1" si="92"/>
        <v/>
      </c>
      <c r="AN89" s="283"/>
      <c r="AO89" s="284" t="str">
        <f t="shared" ca="1" si="105"/>
        <v/>
      </c>
      <c r="AP89" s="284"/>
      <c r="AQ89" s="184">
        <f t="shared" si="93"/>
        <v>0</v>
      </c>
      <c r="AR89" s="184">
        <f t="shared" si="94"/>
        <v>0</v>
      </c>
      <c r="AS89" s="20">
        <f t="shared" si="95"/>
        <v>0</v>
      </c>
      <c r="AT89" s="185">
        <f t="shared" si="96"/>
        <v>0</v>
      </c>
      <c r="AU89" s="184">
        <f t="shared" si="97"/>
        <v>0</v>
      </c>
      <c r="AV89" s="184">
        <f t="shared" si="98"/>
        <v>0</v>
      </c>
      <c r="AW89" s="20">
        <f t="shared" si="99"/>
        <v>0</v>
      </c>
      <c r="AX89" s="20">
        <f t="shared" si="100"/>
        <v>0</v>
      </c>
      <c r="AY89" s="184">
        <f t="shared" si="101"/>
        <v>0</v>
      </c>
      <c r="AZ89" s="184">
        <f t="shared" si="102"/>
        <v>0</v>
      </c>
      <c r="BA89" s="133">
        <f t="shared" si="29"/>
        <v>0</v>
      </c>
      <c r="BB89" s="133">
        <f t="shared" si="30"/>
        <v>0</v>
      </c>
      <c r="BC89" s="133">
        <f t="shared" si="31"/>
        <v>0</v>
      </c>
      <c r="BD89" s="133">
        <f t="shared" si="34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5" hidden="1" customHeight="1" thickBot="1" x14ac:dyDescent="0.3">
      <c r="A90" s="186"/>
      <c r="B90" s="187"/>
      <c r="C90" s="219"/>
      <c r="D90" s="218" t="str">
        <f t="shared" si="106"/>
        <v>TSG Trippstadt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3"/>
        <v/>
      </c>
      <c r="Q90" s="198" t="str">
        <f t="shared" si="90"/>
        <v/>
      </c>
      <c r="R90" s="197" t="str">
        <f t="shared" si="104"/>
        <v/>
      </c>
      <c r="S90" s="198" t="str">
        <f t="shared" si="91"/>
        <v/>
      </c>
      <c r="T90" s="182">
        <f t="shared" si="32"/>
        <v>0</v>
      </c>
      <c r="U90" s="183">
        <f t="shared" si="33"/>
        <v>0</v>
      </c>
      <c r="V90" s="282"/>
      <c r="W90" s="282"/>
      <c r="X90" s="282"/>
      <c r="Y90" s="282"/>
      <c r="Z90" s="282"/>
      <c r="AA90" s="282"/>
      <c r="AB90" s="282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3" t="str">
        <f t="shared" ca="1" si="92"/>
        <v/>
      </c>
      <c r="AN90" s="283"/>
      <c r="AO90" s="284" t="str">
        <f t="shared" ca="1" si="105"/>
        <v/>
      </c>
      <c r="AP90" s="284"/>
      <c r="AQ90" s="184">
        <f t="shared" si="93"/>
        <v>0</v>
      </c>
      <c r="AR90" s="184">
        <f t="shared" si="94"/>
        <v>0</v>
      </c>
      <c r="AS90" s="20">
        <f t="shared" si="95"/>
        <v>0</v>
      </c>
      <c r="AT90" s="185">
        <f t="shared" si="96"/>
        <v>0</v>
      </c>
      <c r="AU90" s="184">
        <f t="shared" si="97"/>
        <v>0</v>
      </c>
      <c r="AV90" s="184">
        <f t="shared" si="98"/>
        <v>0</v>
      </c>
      <c r="AW90" s="20">
        <f t="shared" si="99"/>
        <v>0</v>
      </c>
      <c r="AX90" s="20">
        <f t="shared" si="100"/>
        <v>0</v>
      </c>
      <c r="AY90" s="184">
        <f t="shared" si="101"/>
        <v>0</v>
      </c>
      <c r="AZ90" s="184">
        <f t="shared" si="102"/>
        <v>0</v>
      </c>
      <c r="BA90" s="133">
        <f t="shared" si="29"/>
        <v>0</v>
      </c>
      <c r="BB90" s="133">
        <f t="shared" si="30"/>
        <v>0</v>
      </c>
      <c r="BC90" s="133">
        <f t="shared" si="31"/>
        <v>0</v>
      </c>
      <c r="BD90" s="133">
        <f t="shared" si="34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5" hidden="1" customHeight="1" thickBot="1" x14ac:dyDescent="0.3">
      <c r="A91" s="186"/>
      <c r="B91" s="187"/>
      <c r="C91" s="219"/>
      <c r="D91" s="218" t="str">
        <f t="shared" si="106"/>
        <v>TSG Trippstadt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3"/>
        <v/>
      </c>
      <c r="Q91" s="198" t="str">
        <f t="shared" si="90"/>
        <v/>
      </c>
      <c r="R91" s="197" t="str">
        <f t="shared" si="104"/>
        <v/>
      </c>
      <c r="S91" s="198" t="str">
        <f t="shared" si="91"/>
        <v/>
      </c>
      <c r="T91" s="182">
        <f t="shared" si="32"/>
        <v>0</v>
      </c>
      <c r="U91" s="183">
        <f t="shared" si="33"/>
        <v>0</v>
      </c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3" t="str">
        <f t="shared" ca="1" si="92"/>
        <v/>
      </c>
      <c r="AN91" s="283"/>
      <c r="AO91" s="284" t="str">
        <f t="shared" ca="1" si="105"/>
        <v/>
      </c>
      <c r="AP91" s="284"/>
      <c r="AQ91" s="184">
        <f t="shared" si="93"/>
        <v>0</v>
      </c>
      <c r="AR91" s="184">
        <f t="shared" si="94"/>
        <v>0</v>
      </c>
      <c r="AS91" s="20">
        <f t="shared" si="95"/>
        <v>0</v>
      </c>
      <c r="AT91" s="185">
        <f t="shared" si="96"/>
        <v>0</v>
      </c>
      <c r="AU91" s="184">
        <f t="shared" si="97"/>
        <v>0</v>
      </c>
      <c r="AV91" s="184">
        <f t="shared" si="98"/>
        <v>0</v>
      </c>
      <c r="AW91" s="20">
        <f t="shared" si="99"/>
        <v>0</v>
      </c>
      <c r="AX91" s="20">
        <f t="shared" si="100"/>
        <v>0</v>
      </c>
      <c r="AY91" s="184">
        <f t="shared" si="101"/>
        <v>0</v>
      </c>
      <c r="AZ91" s="184">
        <f t="shared" si="102"/>
        <v>0</v>
      </c>
      <c r="BA91" s="133">
        <f t="shared" si="29"/>
        <v>0</v>
      </c>
      <c r="BB91" s="133">
        <f t="shared" si="30"/>
        <v>0</v>
      </c>
      <c r="BC91" s="133">
        <f t="shared" si="31"/>
        <v>0</v>
      </c>
      <c r="BD91" s="133">
        <f t="shared" si="34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5.75" hidden="1" thickBot="1" x14ac:dyDescent="0.3">
      <c r="A92" s="200"/>
      <c r="B92" s="201"/>
      <c r="C92" s="220"/>
      <c r="D92" s="221" t="str">
        <f t="shared" si="106"/>
        <v>TSG Trippstadt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3"/>
        <v/>
      </c>
      <c r="Q92" s="211" t="str">
        <f t="shared" si="90"/>
        <v/>
      </c>
      <c r="R92" s="210" t="str">
        <f t="shared" si="104"/>
        <v/>
      </c>
      <c r="S92" s="211" t="str">
        <f t="shared" si="91"/>
        <v/>
      </c>
      <c r="T92" s="182">
        <f t="shared" si="32"/>
        <v>0</v>
      </c>
      <c r="U92" s="183">
        <f t="shared" si="33"/>
        <v>0</v>
      </c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80" t="str">
        <f t="shared" ca="1" si="92"/>
        <v/>
      </c>
      <c r="AN92" s="280"/>
      <c r="AO92" s="281" t="str">
        <f t="shared" ca="1" si="105"/>
        <v/>
      </c>
      <c r="AP92" s="281"/>
      <c r="AQ92" s="184">
        <f t="shared" si="93"/>
        <v>0</v>
      </c>
      <c r="AR92" s="184">
        <f t="shared" si="94"/>
        <v>0</v>
      </c>
      <c r="AS92" s="20">
        <f t="shared" si="95"/>
        <v>0</v>
      </c>
      <c r="AT92" s="185">
        <f t="shared" si="96"/>
        <v>0</v>
      </c>
      <c r="AU92" s="184">
        <f t="shared" si="97"/>
        <v>0</v>
      </c>
      <c r="AV92" s="184">
        <f t="shared" si="98"/>
        <v>0</v>
      </c>
      <c r="AW92" s="20">
        <f t="shared" si="99"/>
        <v>0</v>
      </c>
      <c r="AX92" s="20">
        <f t="shared" si="100"/>
        <v>0</v>
      </c>
      <c r="AY92" s="184">
        <f t="shared" si="101"/>
        <v>0</v>
      </c>
      <c r="AZ92" s="184">
        <f t="shared" si="102"/>
        <v>0</v>
      </c>
      <c r="BA92" s="133">
        <f t="shared" si="29"/>
        <v>0</v>
      </c>
      <c r="BB92" s="133">
        <f t="shared" si="30"/>
        <v>0</v>
      </c>
      <c r="BC92" s="133">
        <f t="shared" si="31"/>
        <v>0</v>
      </c>
      <c r="BD92" s="133">
        <f t="shared" si="34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5.75" thickBot="1" x14ac:dyDescent="0.3">
      <c r="A93" s="18"/>
      <c r="C93" s="20"/>
      <c r="D93" s="16"/>
      <c r="E93" s="16"/>
      <c r="T93" s="182">
        <f t="shared" si="32"/>
        <v>0</v>
      </c>
      <c r="U93" s="183">
        <f t="shared" si="33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7">SUM(BA83:BA92)</f>
        <v>0</v>
      </c>
      <c r="BB93" s="214">
        <f t="shared" si="107"/>
        <v>0</v>
      </c>
      <c r="BC93" s="214">
        <f t="shared" si="107"/>
        <v>1</v>
      </c>
      <c r="BD93" s="214">
        <f t="shared" si="107"/>
        <v>3</v>
      </c>
      <c r="BE93" s="214">
        <f t="shared" si="107"/>
        <v>0</v>
      </c>
      <c r="BF93" s="214">
        <f t="shared" si="107"/>
        <v>0</v>
      </c>
      <c r="BG93" s="214">
        <f t="shared" si="107"/>
        <v>0</v>
      </c>
      <c r="BH93" s="214">
        <f t="shared" si="107"/>
        <v>4</v>
      </c>
      <c r="BI93" s="20">
        <f>SUM(BA93:BH93)</f>
        <v>8</v>
      </c>
    </row>
    <row r="94" spans="1:61" ht="15.75" thickBot="1" x14ac:dyDescent="0.3">
      <c r="A94" s="169"/>
      <c r="B94" s="170"/>
      <c r="C94" s="215"/>
      <c r="D94" s="216" t="str">
        <f>E18</f>
        <v>TV Rodenbach US II</v>
      </c>
      <c r="E94" s="173" t="str">
        <f>E3</f>
        <v xml:space="preserve">Erlenbach/Morlautern </v>
      </c>
      <c r="F94" s="176">
        <v>18</v>
      </c>
      <c r="G94" s="177">
        <v>25</v>
      </c>
      <c r="H94" s="174">
        <v>21</v>
      </c>
      <c r="I94" s="175">
        <v>25</v>
      </c>
      <c r="J94" s="176">
        <v>25</v>
      </c>
      <c r="K94" s="177">
        <v>22</v>
      </c>
      <c r="L94" s="174">
        <v>22</v>
      </c>
      <c r="M94" s="175">
        <v>25</v>
      </c>
      <c r="N94" s="176"/>
      <c r="O94" s="177"/>
      <c r="P94" s="180">
        <f>IF(F94="","",F94+H94+J94+L94+N94)</f>
        <v>86</v>
      </c>
      <c r="Q94" s="181">
        <f t="shared" ref="Q94:Q103" si="108">IF(G94="","",G94+I94+K94+M94+O94)</f>
        <v>97</v>
      </c>
      <c r="R94" s="180">
        <f>IF(F94="","",AQ94+AS94+AU94+AW94+AY94)</f>
        <v>1</v>
      </c>
      <c r="S94" s="181">
        <f t="shared" ref="S94:S103" si="109">IF(G94="","",AR94+AT94+AV94+AX94+AZ94)</f>
        <v>3</v>
      </c>
      <c r="T94" s="182">
        <f t="shared" si="32"/>
        <v>0</v>
      </c>
      <c r="U94" s="183">
        <f t="shared" si="33"/>
        <v>3</v>
      </c>
      <c r="V94" s="286"/>
      <c r="W94" s="286"/>
      <c r="X94" s="286"/>
      <c r="Y94" s="286"/>
      <c r="Z94" s="286"/>
      <c r="AA94" s="286"/>
      <c r="AB94" s="286"/>
      <c r="AC94" s="286"/>
      <c r="AD94" s="286"/>
      <c r="AE94" s="286"/>
      <c r="AF94" s="286"/>
      <c r="AG94" s="286"/>
      <c r="AH94" s="286"/>
      <c r="AI94" s="286"/>
      <c r="AJ94" s="286"/>
      <c r="AK94" s="286"/>
      <c r="AL94" s="286"/>
      <c r="AM94" s="287" t="str">
        <f t="shared" ref="AM94:AM103" ca="1" si="110">IF(U94&lt;&gt;"","",IF(C94&lt;&gt;"","verlegt",IF(B94&lt;TODAY(),"offen","")))</f>
        <v/>
      </c>
      <c r="AN94" s="287"/>
      <c r="AO94" s="288" t="str">
        <f ca="1">IF(U94&lt;&gt;"","",IF(C94="","",IF(C94&lt;TODAY(),"offen","")))</f>
        <v/>
      </c>
      <c r="AP94" s="288"/>
      <c r="AQ94" s="184">
        <f t="shared" ref="AQ94:AQ103" si="111">IF(F94&gt;G94,1,0)</f>
        <v>0</v>
      </c>
      <c r="AR94" s="184">
        <f t="shared" ref="AR94:AR103" si="112">IF(G94&gt;F94,1,0)</f>
        <v>1</v>
      </c>
      <c r="AS94" s="20">
        <f t="shared" ref="AS94:AS103" si="113">IF(H94&gt;I94,1,0)</f>
        <v>0</v>
      </c>
      <c r="AT94" s="185">
        <f t="shared" ref="AT94:AT103" si="114">IF(I94&gt;H94,1,0)</f>
        <v>1</v>
      </c>
      <c r="AU94" s="184">
        <f t="shared" ref="AU94:AU103" si="115">IF(J94&gt;K94,1,0)</f>
        <v>1</v>
      </c>
      <c r="AV94" s="184">
        <f t="shared" ref="AV94:AV103" si="116">IF(K94&gt;J94,1,0)</f>
        <v>0</v>
      </c>
      <c r="AW94" s="20">
        <f t="shared" ref="AW94:AW103" si="117">IF(L94&gt;M94,1,0)</f>
        <v>0</v>
      </c>
      <c r="AX94" s="20">
        <f t="shared" ref="AX94:AX103" si="118">IF(M94&gt;L94,1,0)</f>
        <v>1</v>
      </c>
      <c r="AY94" s="184">
        <f t="shared" ref="AY94:AY103" si="119">IF(N94&gt;O94,1,0)</f>
        <v>0</v>
      </c>
      <c r="AZ94" s="184">
        <f t="shared" ref="AZ94:AZ103" si="120">IF(O94&gt;N94,1,0)</f>
        <v>0</v>
      </c>
      <c r="BA94" s="133">
        <f t="shared" si="29"/>
        <v>0</v>
      </c>
      <c r="BB94" s="133">
        <f t="shared" si="30"/>
        <v>0</v>
      </c>
      <c r="BC94" s="133">
        <f t="shared" si="31"/>
        <v>0</v>
      </c>
      <c r="BD94" s="133">
        <f t="shared" si="34"/>
        <v>1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5.75" thickBot="1" x14ac:dyDescent="0.3">
      <c r="A95" s="186"/>
      <c r="B95" s="187"/>
      <c r="C95" s="219"/>
      <c r="D95" s="218" t="str">
        <f>D94</f>
        <v>TV Rodenbach US II</v>
      </c>
      <c r="E95" s="190" t="str">
        <f>E6</f>
        <v>TV Rodenbach US I</v>
      </c>
      <c r="F95" s="193">
        <v>9</v>
      </c>
      <c r="G95" s="194">
        <v>25</v>
      </c>
      <c r="H95" s="191">
        <v>25</v>
      </c>
      <c r="I95" s="192">
        <v>21</v>
      </c>
      <c r="J95" s="193">
        <v>23</v>
      </c>
      <c r="K95" s="194">
        <v>25</v>
      </c>
      <c r="L95" s="191">
        <v>17</v>
      </c>
      <c r="M95" s="192">
        <v>25</v>
      </c>
      <c r="N95" s="193"/>
      <c r="O95" s="194"/>
      <c r="P95" s="197">
        <f t="shared" ref="P95:P103" si="121">IF(F95="","",F95+H95+J95+L95+N95)</f>
        <v>74</v>
      </c>
      <c r="Q95" s="198">
        <f t="shared" si="108"/>
        <v>96</v>
      </c>
      <c r="R95" s="197">
        <f t="shared" ref="R95:R103" si="122">IF(F95="","",AQ95+AS95+AU95+AW95+AY95)</f>
        <v>1</v>
      </c>
      <c r="S95" s="198">
        <f t="shared" si="109"/>
        <v>3</v>
      </c>
      <c r="T95" s="182">
        <f t="shared" si="32"/>
        <v>0</v>
      </c>
      <c r="U95" s="183">
        <f t="shared" si="33"/>
        <v>3</v>
      </c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3" t="str">
        <f t="shared" ca="1" si="110"/>
        <v/>
      </c>
      <c r="AN95" s="283"/>
      <c r="AO95" s="284" t="str">
        <f t="shared" ref="AO95:AO103" ca="1" si="123">IF(U95&lt;&gt;"","",IF(C95="","",IF(C95&lt;TODAY(),"offen","")))</f>
        <v/>
      </c>
      <c r="AP95" s="284"/>
      <c r="AQ95" s="184">
        <f t="shared" si="111"/>
        <v>0</v>
      </c>
      <c r="AR95" s="184">
        <f t="shared" si="112"/>
        <v>1</v>
      </c>
      <c r="AS95" s="20">
        <f t="shared" si="113"/>
        <v>1</v>
      </c>
      <c r="AT95" s="185">
        <f t="shared" si="114"/>
        <v>0</v>
      </c>
      <c r="AU95" s="184">
        <f t="shared" si="115"/>
        <v>0</v>
      </c>
      <c r="AV95" s="184">
        <f t="shared" si="116"/>
        <v>1</v>
      </c>
      <c r="AW95" s="20">
        <f t="shared" si="117"/>
        <v>0</v>
      </c>
      <c r="AX95" s="20">
        <f t="shared" si="118"/>
        <v>1</v>
      </c>
      <c r="AY95" s="184">
        <f t="shared" si="119"/>
        <v>0</v>
      </c>
      <c r="AZ95" s="184">
        <f t="shared" si="120"/>
        <v>0</v>
      </c>
      <c r="BA95" s="133">
        <f t="shared" si="29"/>
        <v>0</v>
      </c>
      <c r="BB95" s="133">
        <f t="shared" si="30"/>
        <v>0</v>
      </c>
      <c r="BC95" s="133">
        <f t="shared" si="31"/>
        <v>0</v>
      </c>
      <c r="BD95" s="133">
        <f t="shared" si="34"/>
        <v>1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1</v>
      </c>
      <c r="BI95" s="20"/>
    </row>
    <row r="96" spans="1:61" ht="15.75" thickBot="1" x14ac:dyDescent="0.3">
      <c r="A96" s="186"/>
      <c r="B96" s="187"/>
      <c r="C96" s="217"/>
      <c r="D96" s="218" t="str">
        <f t="shared" ref="D96:D103" si="124">D95</f>
        <v>TV Rodenbach US II</v>
      </c>
      <c r="E96" s="190" t="str">
        <f>E9</f>
        <v>SV Miesau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1"/>
        <v/>
      </c>
      <c r="Q96" s="198" t="str">
        <f t="shared" si="108"/>
        <v/>
      </c>
      <c r="R96" s="197" t="str">
        <f t="shared" si="122"/>
        <v/>
      </c>
      <c r="S96" s="198" t="str">
        <f t="shared" si="109"/>
        <v/>
      </c>
      <c r="T96" s="182">
        <f t="shared" si="32"/>
        <v>0</v>
      </c>
      <c r="U96" s="183">
        <f t="shared" si="33"/>
        <v>0</v>
      </c>
      <c r="V96" s="282"/>
      <c r="W96" s="282"/>
      <c r="X96" s="282"/>
      <c r="Y96" s="282"/>
      <c r="Z96" s="282"/>
      <c r="AA96" s="282"/>
      <c r="AB96" s="282"/>
      <c r="AC96" s="282"/>
      <c r="AD96" s="282"/>
      <c r="AE96" s="282"/>
      <c r="AF96" s="282"/>
      <c r="AG96" s="282"/>
      <c r="AH96" s="282"/>
      <c r="AI96" s="282"/>
      <c r="AJ96" s="282"/>
      <c r="AK96" s="282"/>
      <c r="AL96" s="282"/>
      <c r="AM96" s="283" t="str">
        <f t="shared" ca="1" si="110"/>
        <v/>
      </c>
      <c r="AN96" s="283"/>
      <c r="AO96" s="284" t="str">
        <f t="shared" ca="1" si="123"/>
        <v/>
      </c>
      <c r="AP96" s="284"/>
      <c r="AQ96" s="184">
        <f t="shared" si="111"/>
        <v>0</v>
      </c>
      <c r="AR96" s="184">
        <f t="shared" si="112"/>
        <v>0</v>
      </c>
      <c r="AS96" s="20">
        <f t="shared" si="113"/>
        <v>0</v>
      </c>
      <c r="AT96" s="185">
        <f t="shared" si="114"/>
        <v>0</v>
      </c>
      <c r="AU96" s="184">
        <f t="shared" si="115"/>
        <v>0</v>
      </c>
      <c r="AV96" s="184">
        <f t="shared" si="116"/>
        <v>0</v>
      </c>
      <c r="AW96" s="20">
        <f t="shared" si="117"/>
        <v>0</v>
      </c>
      <c r="AX96" s="20">
        <f t="shared" si="118"/>
        <v>0</v>
      </c>
      <c r="AY96" s="184">
        <f t="shared" si="119"/>
        <v>0</v>
      </c>
      <c r="AZ96" s="184">
        <f t="shared" si="120"/>
        <v>0</v>
      </c>
      <c r="BA96" s="133">
        <f t="shared" si="29"/>
        <v>0</v>
      </c>
      <c r="BB96" s="133">
        <f t="shared" si="30"/>
        <v>0</v>
      </c>
      <c r="BC96" s="133">
        <f t="shared" si="31"/>
        <v>0</v>
      </c>
      <c r="BD96" s="133">
        <f t="shared" si="34"/>
        <v>0</v>
      </c>
      <c r="BE96" s="133">
        <f>IF(U65=3,1,0)</f>
        <v>1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5" customHeight="1" thickBot="1" x14ac:dyDescent="0.3">
      <c r="A97" s="186"/>
      <c r="B97" s="187"/>
      <c r="C97" s="219"/>
      <c r="D97" s="218" t="str">
        <f t="shared" si="124"/>
        <v>TV Rodenbach US II</v>
      </c>
      <c r="E97" s="190" t="str">
        <f>E12</f>
        <v>TV Rodenbach US III</v>
      </c>
      <c r="F97" s="193">
        <v>25</v>
      </c>
      <c r="G97" s="194">
        <v>19</v>
      </c>
      <c r="H97" s="191">
        <v>25</v>
      </c>
      <c r="I97" s="192">
        <v>17</v>
      </c>
      <c r="J97" s="193">
        <v>25</v>
      </c>
      <c r="K97" s="194">
        <v>18</v>
      </c>
      <c r="L97" s="191"/>
      <c r="M97" s="192"/>
      <c r="N97" s="193"/>
      <c r="O97" s="194"/>
      <c r="P97" s="197">
        <f t="shared" si="121"/>
        <v>75</v>
      </c>
      <c r="Q97" s="198">
        <f t="shared" si="108"/>
        <v>54</v>
      </c>
      <c r="R97" s="197">
        <f t="shared" si="122"/>
        <v>3</v>
      </c>
      <c r="S97" s="198">
        <f t="shared" si="109"/>
        <v>0</v>
      </c>
      <c r="T97" s="182">
        <f t="shared" si="32"/>
        <v>3</v>
      </c>
      <c r="U97" s="183">
        <f t="shared" si="33"/>
        <v>0</v>
      </c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5" t="str">
        <f t="shared" ca="1" si="110"/>
        <v/>
      </c>
      <c r="AN97" s="285"/>
      <c r="AO97" s="284" t="str">
        <f t="shared" ca="1" si="123"/>
        <v/>
      </c>
      <c r="AP97" s="284"/>
      <c r="AQ97" s="184">
        <f t="shared" si="111"/>
        <v>1</v>
      </c>
      <c r="AR97" s="184">
        <f t="shared" si="112"/>
        <v>0</v>
      </c>
      <c r="AS97" s="20">
        <f t="shared" si="113"/>
        <v>1</v>
      </c>
      <c r="AT97" s="185">
        <f t="shared" si="114"/>
        <v>0</v>
      </c>
      <c r="AU97" s="184">
        <f t="shared" si="115"/>
        <v>1</v>
      </c>
      <c r="AV97" s="184">
        <f t="shared" si="116"/>
        <v>0</v>
      </c>
      <c r="AW97" s="20">
        <f t="shared" si="117"/>
        <v>0</v>
      </c>
      <c r="AX97" s="20">
        <f t="shared" si="118"/>
        <v>0</v>
      </c>
      <c r="AY97" s="184">
        <f t="shared" si="119"/>
        <v>0</v>
      </c>
      <c r="AZ97" s="184">
        <f t="shared" si="120"/>
        <v>0</v>
      </c>
      <c r="BA97" s="133">
        <f t="shared" si="29"/>
        <v>1</v>
      </c>
      <c r="BB97" s="133">
        <f t="shared" si="30"/>
        <v>0</v>
      </c>
      <c r="BC97" s="133">
        <f t="shared" si="31"/>
        <v>0</v>
      </c>
      <c r="BD97" s="133">
        <f t="shared" si="34"/>
        <v>0</v>
      </c>
      <c r="BE97" s="133">
        <f>IF(U76=3,1,0)</f>
        <v>1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5" customHeight="1" thickBot="1" x14ac:dyDescent="0.3">
      <c r="A98" s="186"/>
      <c r="B98" s="187"/>
      <c r="C98" s="217"/>
      <c r="D98" s="218" t="str">
        <f t="shared" si="124"/>
        <v>TV Rodenbach US II</v>
      </c>
      <c r="E98" s="190" t="str">
        <f>E15</f>
        <v>TSG Trippstadt</v>
      </c>
      <c r="F98" s="193">
        <v>25</v>
      </c>
      <c r="G98" s="194">
        <v>5</v>
      </c>
      <c r="H98" s="191">
        <v>25</v>
      </c>
      <c r="I98" s="192">
        <v>5</v>
      </c>
      <c r="J98" s="193">
        <v>25</v>
      </c>
      <c r="K98" s="194">
        <v>15</v>
      </c>
      <c r="L98" s="191"/>
      <c r="M98" s="192"/>
      <c r="N98" s="193"/>
      <c r="O98" s="194"/>
      <c r="P98" s="197">
        <f t="shared" si="121"/>
        <v>75</v>
      </c>
      <c r="Q98" s="198">
        <f t="shared" si="108"/>
        <v>25</v>
      </c>
      <c r="R98" s="197">
        <f t="shared" si="122"/>
        <v>3</v>
      </c>
      <c r="S98" s="198">
        <f t="shared" si="109"/>
        <v>0</v>
      </c>
      <c r="T98" s="182">
        <f t="shared" si="32"/>
        <v>3</v>
      </c>
      <c r="U98" s="183">
        <f t="shared" si="33"/>
        <v>0</v>
      </c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3" t="str">
        <f t="shared" ca="1" si="110"/>
        <v/>
      </c>
      <c r="AN98" s="283"/>
      <c r="AO98" s="284" t="str">
        <f t="shared" ca="1" si="123"/>
        <v/>
      </c>
      <c r="AP98" s="284"/>
      <c r="AQ98" s="184">
        <f t="shared" si="111"/>
        <v>1</v>
      </c>
      <c r="AR98" s="184">
        <f t="shared" si="112"/>
        <v>0</v>
      </c>
      <c r="AS98" s="20">
        <f t="shared" si="113"/>
        <v>1</v>
      </c>
      <c r="AT98" s="185">
        <f t="shared" si="114"/>
        <v>0</v>
      </c>
      <c r="AU98" s="184">
        <f t="shared" si="115"/>
        <v>1</v>
      </c>
      <c r="AV98" s="184">
        <f t="shared" si="116"/>
        <v>0</v>
      </c>
      <c r="AW98" s="20">
        <f t="shared" si="117"/>
        <v>0</v>
      </c>
      <c r="AX98" s="20">
        <f t="shared" si="118"/>
        <v>0</v>
      </c>
      <c r="AY98" s="184">
        <f t="shared" si="119"/>
        <v>0</v>
      </c>
      <c r="AZ98" s="184">
        <f t="shared" si="120"/>
        <v>0</v>
      </c>
      <c r="BA98" s="133">
        <f t="shared" si="29"/>
        <v>1</v>
      </c>
      <c r="BB98" s="133">
        <f t="shared" si="30"/>
        <v>0</v>
      </c>
      <c r="BC98" s="133">
        <f t="shared" si="31"/>
        <v>0</v>
      </c>
      <c r="BD98" s="133">
        <f t="shared" si="34"/>
        <v>0</v>
      </c>
      <c r="BE98" s="133">
        <f>IF(U87=3,1,0)</f>
        <v>1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5" hidden="1" customHeight="1" thickBot="1" x14ac:dyDescent="0.3">
      <c r="A99" s="186"/>
      <c r="B99" s="187">
        <v>43052</v>
      </c>
      <c r="C99" s="219"/>
      <c r="D99" s="218" t="str">
        <f t="shared" si="124"/>
        <v>TV Rodenbach US II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1"/>
        <v/>
      </c>
      <c r="Q99" s="198" t="str">
        <f t="shared" si="108"/>
        <v/>
      </c>
      <c r="R99" s="197" t="str">
        <f t="shared" si="122"/>
        <v/>
      </c>
      <c r="S99" s="198" t="str">
        <f t="shared" si="109"/>
        <v/>
      </c>
      <c r="T99" s="182">
        <f t="shared" si="32"/>
        <v>0</v>
      </c>
      <c r="U99" s="183">
        <f t="shared" si="33"/>
        <v>0</v>
      </c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3" t="str">
        <f t="shared" ca="1" si="110"/>
        <v/>
      </c>
      <c r="AN99" s="283"/>
      <c r="AO99" s="284" t="str">
        <f t="shared" ca="1" si="123"/>
        <v/>
      </c>
      <c r="AP99" s="284"/>
      <c r="AQ99" s="184">
        <f t="shared" si="111"/>
        <v>0</v>
      </c>
      <c r="AR99" s="184">
        <f t="shared" si="112"/>
        <v>0</v>
      </c>
      <c r="AS99" s="20">
        <f t="shared" si="113"/>
        <v>0</v>
      </c>
      <c r="AT99" s="185">
        <f t="shared" si="114"/>
        <v>0</v>
      </c>
      <c r="AU99" s="184">
        <f t="shared" si="115"/>
        <v>0</v>
      </c>
      <c r="AV99" s="184">
        <f t="shared" si="116"/>
        <v>0</v>
      </c>
      <c r="AW99" s="20">
        <f t="shared" si="117"/>
        <v>0</v>
      </c>
      <c r="AX99" s="20">
        <f t="shared" si="118"/>
        <v>0</v>
      </c>
      <c r="AY99" s="184">
        <f t="shared" si="119"/>
        <v>0</v>
      </c>
      <c r="AZ99" s="184">
        <f t="shared" si="120"/>
        <v>0</v>
      </c>
      <c r="BA99" s="133">
        <f t="shared" si="29"/>
        <v>0</v>
      </c>
      <c r="BB99" s="133">
        <f t="shared" si="30"/>
        <v>0</v>
      </c>
      <c r="BC99" s="133">
        <f t="shared" si="31"/>
        <v>0</v>
      </c>
      <c r="BD99" s="133">
        <f t="shared" si="34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39" hidden="1" customHeight="1" thickBot="1" x14ac:dyDescent="0.3">
      <c r="A100" s="186"/>
      <c r="B100" s="187"/>
      <c r="C100" s="219"/>
      <c r="D100" s="218" t="str">
        <f t="shared" si="124"/>
        <v>TV Rodenbach US II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1"/>
        <v/>
      </c>
      <c r="Q100" s="198" t="str">
        <f t="shared" si="108"/>
        <v/>
      </c>
      <c r="R100" s="197" t="str">
        <f t="shared" si="122"/>
        <v/>
      </c>
      <c r="S100" s="198" t="str">
        <f t="shared" si="109"/>
        <v/>
      </c>
      <c r="T100" s="182">
        <f t="shared" si="32"/>
        <v>0</v>
      </c>
      <c r="U100" s="183">
        <f t="shared" si="33"/>
        <v>0</v>
      </c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3" t="str">
        <f t="shared" ca="1" si="110"/>
        <v/>
      </c>
      <c r="AN100" s="283"/>
      <c r="AO100" s="284" t="str">
        <f t="shared" ca="1" si="123"/>
        <v/>
      </c>
      <c r="AP100" s="284"/>
      <c r="AQ100" s="184">
        <f t="shared" si="111"/>
        <v>0</v>
      </c>
      <c r="AR100" s="184">
        <f t="shared" si="112"/>
        <v>0</v>
      </c>
      <c r="AS100" s="20">
        <f t="shared" si="113"/>
        <v>0</v>
      </c>
      <c r="AT100" s="185">
        <f t="shared" si="114"/>
        <v>0</v>
      </c>
      <c r="AU100" s="184">
        <f t="shared" si="115"/>
        <v>0</v>
      </c>
      <c r="AV100" s="184">
        <f t="shared" si="116"/>
        <v>0</v>
      </c>
      <c r="AW100" s="20">
        <f t="shared" si="117"/>
        <v>0</v>
      </c>
      <c r="AX100" s="20">
        <f t="shared" si="118"/>
        <v>0</v>
      </c>
      <c r="AY100" s="184">
        <f t="shared" si="119"/>
        <v>0</v>
      </c>
      <c r="AZ100" s="184">
        <f t="shared" si="120"/>
        <v>0</v>
      </c>
      <c r="BA100" s="133">
        <f t="shared" si="29"/>
        <v>0</v>
      </c>
      <c r="BB100" s="133">
        <f t="shared" si="30"/>
        <v>0</v>
      </c>
      <c r="BC100" s="133">
        <f t="shared" si="31"/>
        <v>0</v>
      </c>
      <c r="BD100" s="133">
        <f t="shared" si="34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5" hidden="1" customHeight="1" thickBot="1" x14ac:dyDescent="0.3">
      <c r="A101" s="186"/>
      <c r="B101" s="187"/>
      <c r="C101" s="219"/>
      <c r="D101" s="218" t="str">
        <f t="shared" si="124"/>
        <v>TV Rodenbach US II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1"/>
        <v/>
      </c>
      <c r="Q101" s="198" t="str">
        <f t="shared" si="108"/>
        <v/>
      </c>
      <c r="R101" s="197" t="str">
        <f t="shared" si="122"/>
        <v/>
      </c>
      <c r="S101" s="198" t="str">
        <f t="shared" si="109"/>
        <v/>
      </c>
      <c r="T101" s="182">
        <f t="shared" si="32"/>
        <v>0</v>
      </c>
      <c r="U101" s="183">
        <f t="shared" si="33"/>
        <v>0</v>
      </c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3" t="str">
        <f t="shared" ca="1" si="110"/>
        <v/>
      </c>
      <c r="AN101" s="283"/>
      <c r="AO101" s="284" t="str">
        <f t="shared" ca="1" si="123"/>
        <v/>
      </c>
      <c r="AP101" s="284"/>
      <c r="AQ101" s="184">
        <f t="shared" si="111"/>
        <v>0</v>
      </c>
      <c r="AR101" s="184">
        <f t="shared" si="112"/>
        <v>0</v>
      </c>
      <c r="AS101" s="20">
        <f t="shared" si="113"/>
        <v>0</v>
      </c>
      <c r="AT101" s="185">
        <f t="shared" si="114"/>
        <v>0</v>
      </c>
      <c r="AU101" s="184">
        <f t="shared" si="115"/>
        <v>0</v>
      </c>
      <c r="AV101" s="184">
        <f t="shared" si="116"/>
        <v>0</v>
      </c>
      <c r="AW101" s="20">
        <f t="shared" si="117"/>
        <v>0</v>
      </c>
      <c r="AX101" s="20">
        <f t="shared" si="118"/>
        <v>0</v>
      </c>
      <c r="AY101" s="184">
        <f t="shared" si="119"/>
        <v>0</v>
      </c>
      <c r="AZ101" s="184">
        <f t="shared" si="120"/>
        <v>0</v>
      </c>
      <c r="BA101" s="133">
        <f t="shared" si="29"/>
        <v>0</v>
      </c>
      <c r="BB101" s="133">
        <f t="shared" si="30"/>
        <v>0</v>
      </c>
      <c r="BC101" s="133">
        <f t="shared" si="31"/>
        <v>0</v>
      </c>
      <c r="BD101" s="133">
        <f t="shared" si="34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5" hidden="1" customHeight="1" thickBot="1" x14ac:dyDescent="0.3">
      <c r="A102" s="186"/>
      <c r="B102" s="187"/>
      <c r="C102" s="219"/>
      <c r="D102" s="218" t="str">
        <f t="shared" si="124"/>
        <v>TV Rodenbach US II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1"/>
        <v/>
      </c>
      <c r="Q102" s="198" t="str">
        <f t="shared" si="108"/>
        <v/>
      </c>
      <c r="R102" s="197" t="str">
        <f t="shared" si="122"/>
        <v/>
      </c>
      <c r="S102" s="198" t="str">
        <f t="shared" si="109"/>
        <v/>
      </c>
      <c r="T102" s="182">
        <f t="shared" si="32"/>
        <v>0</v>
      </c>
      <c r="U102" s="183">
        <f t="shared" si="33"/>
        <v>0</v>
      </c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3" t="str">
        <f t="shared" ca="1" si="110"/>
        <v/>
      </c>
      <c r="AN102" s="283"/>
      <c r="AO102" s="284" t="str">
        <f t="shared" ca="1" si="123"/>
        <v/>
      </c>
      <c r="AP102" s="284"/>
      <c r="AQ102" s="184">
        <f t="shared" si="111"/>
        <v>0</v>
      </c>
      <c r="AR102" s="184">
        <f t="shared" si="112"/>
        <v>0</v>
      </c>
      <c r="AS102" s="20">
        <f t="shared" si="113"/>
        <v>0</v>
      </c>
      <c r="AT102" s="185">
        <f t="shared" si="114"/>
        <v>0</v>
      </c>
      <c r="AU102" s="184">
        <f t="shared" si="115"/>
        <v>0</v>
      </c>
      <c r="AV102" s="184">
        <f t="shared" si="116"/>
        <v>0</v>
      </c>
      <c r="AW102" s="20">
        <f t="shared" si="117"/>
        <v>0</v>
      </c>
      <c r="AX102" s="20">
        <f t="shared" si="118"/>
        <v>0</v>
      </c>
      <c r="AY102" s="184">
        <f t="shared" si="119"/>
        <v>0</v>
      </c>
      <c r="AZ102" s="184">
        <f t="shared" si="120"/>
        <v>0</v>
      </c>
      <c r="BA102" s="133">
        <f t="shared" si="29"/>
        <v>0</v>
      </c>
      <c r="BB102" s="133">
        <f t="shared" si="30"/>
        <v>0</v>
      </c>
      <c r="BC102" s="133">
        <f t="shared" si="31"/>
        <v>0</v>
      </c>
      <c r="BD102" s="133">
        <f t="shared" si="34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5.75" hidden="1" thickBot="1" x14ac:dyDescent="0.3">
      <c r="A103" s="200"/>
      <c r="B103" s="201"/>
      <c r="C103" s="220"/>
      <c r="D103" s="221" t="str">
        <f t="shared" si="124"/>
        <v>TV Rodenbach US II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1"/>
        <v/>
      </c>
      <c r="Q103" s="211" t="str">
        <f t="shared" si="108"/>
        <v/>
      </c>
      <c r="R103" s="210" t="str">
        <f t="shared" si="122"/>
        <v/>
      </c>
      <c r="S103" s="211" t="str">
        <f t="shared" si="109"/>
        <v/>
      </c>
      <c r="T103" s="182">
        <f t="shared" si="32"/>
        <v>0</v>
      </c>
      <c r="U103" s="183">
        <f t="shared" si="33"/>
        <v>0</v>
      </c>
      <c r="V103" s="279"/>
      <c r="W103" s="279"/>
      <c r="X103" s="279"/>
      <c r="Y103" s="279"/>
      <c r="Z103" s="279"/>
      <c r="AA103" s="279"/>
      <c r="AB103" s="279"/>
      <c r="AC103" s="279"/>
      <c r="AD103" s="279"/>
      <c r="AE103" s="279"/>
      <c r="AF103" s="279"/>
      <c r="AG103" s="279"/>
      <c r="AH103" s="279"/>
      <c r="AI103" s="279"/>
      <c r="AJ103" s="279"/>
      <c r="AK103" s="279"/>
      <c r="AL103" s="279"/>
      <c r="AM103" s="280" t="str">
        <f t="shared" ca="1" si="110"/>
        <v/>
      </c>
      <c r="AN103" s="280"/>
      <c r="AO103" s="281" t="str">
        <f t="shared" ca="1" si="123"/>
        <v/>
      </c>
      <c r="AP103" s="281"/>
      <c r="AQ103" s="184">
        <f t="shared" si="111"/>
        <v>0</v>
      </c>
      <c r="AR103" s="184">
        <f t="shared" si="112"/>
        <v>0</v>
      </c>
      <c r="AS103" s="20">
        <f t="shared" si="113"/>
        <v>0</v>
      </c>
      <c r="AT103" s="185">
        <f t="shared" si="114"/>
        <v>0</v>
      </c>
      <c r="AU103" s="184">
        <f t="shared" si="115"/>
        <v>0</v>
      </c>
      <c r="AV103" s="184">
        <f t="shared" si="116"/>
        <v>0</v>
      </c>
      <c r="AW103" s="20">
        <f t="shared" si="117"/>
        <v>0</v>
      </c>
      <c r="AX103" s="20">
        <f t="shared" si="118"/>
        <v>0</v>
      </c>
      <c r="AY103" s="184">
        <f t="shared" si="119"/>
        <v>0</v>
      </c>
      <c r="AZ103" s="184">
        <f t="shared" si="120"/>
        <v>0</v>
      </c>
      <c r="BA103" s="133">
        <f t="shared" si="29"/>
        <v>0</v>
      </c>
      <c r="BB103" s="133">
        <f t="shared" si="30"/>
        <v>0</v>
      </c>
      <c r="BC103" s="133">
        <f t="shared" si="31"/>
        <v>0</v>
      </c>
      <c r="BD103" s="133">
        <f t="shared" si="34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5" hidden="1" customHeight="1" thickBot="1" x14ac:dyDescent="0.3">
      <c r="A104" s="18"/>
      <c r="C104" s="20"/>
      <c r="D104" s="16"/>
      <c r="E104" s="16"/>
      <c r="T104" s="182">
        <f t="shared" si="32"/>
        <v>0</v>
      </c>
      <c r="U104" s="183">
        <f t="shared" si="33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5">SUM(BA94:BA103)</f>
        <v>2</v>
      </c>
      <c r="BB104" s="214">
        <f t="shared" si="125"/>
        <v>0</v>
      </c>
      <c r="BC104" s="214">
        <f t="shared" si="125"/>
        <v>0</v>
      </c>
      <c r="BD104" s="214">
        <f t="shared" si="125"/>
        <v>2</v>
      </c>
      <c r="BE104" s="214">
        <f t="shared" si="125"/>
        <v>3</v>
      </c>
      <c r="BF104" s="214">
        <f t="shared" si="125"/>
        <v>0</v>
      </c>
      <c r="BG104" s="214">
        <f t="shared" si="125"/>
        <v>0</v>
      </c>
      <c r="BH104" s="214">
        <f t="shared" si="125"/>
        <v>1</v>
      </c>
      <c r="BI104" s="20">
        <f>SUM(BA104:BH104)</f>
        <v>8</v>
      </c>
    </row>
    <row r="105" spans="1:61" ht="15" hidden="1" customHeight="1" thickBot="1" x14ac:dyDescent="0.3">
      <c r="A105" s="169"/>
      <c r="B105" s="170">
        <v>43129</v>
      </c>
      <c r="C105" s="223"/>
      <c r="D105" s="216">
        <f>E21</f>
        <v>0</v>
      </c>
      <c r="E105" s="173" t="str">
        <f>E3</f>
        <v xml:space="preserve">Erlenbach/Morlautern 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6">IF(G105="","",G105+I105+K105+M105+O105)</f>
        <v/>
      </c>
      <c r="R105" s="180" t="str">
        <f>IF(F105="","",AQ105+AS105+AU105+AW105+AY105)</f>
        <v/>
      </c>
      <c r="S105" s="181" t="str">
        <f t="shared" ref="S105:S114" si="127">IF(G105="","",AR105+AT105+AV105+AX105+AZ105)</f>
        <v/>
      </c>
      <c r="T105" s="182">
        <f t="shared" ref="T105:T158" si="128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9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286"/>
      <c r="W105" s="286"/>
      <c r="X105" s="286"/>
      <c r="Y105" s="286"/>
      <c r="Z105" s="286"/>
      <c r="AA105" s="286"/>
      <c r="AB105" s="286"/>
      <c r="AC105" s="286"/>
      <c r="AD105" s="286"/>
      <c r="AE105" s="286"/>
      <c r="AF105" s="286"/>
      <c r="AG105" s="286"/>
      <c r="AH105" s="286"/>
      <c r="AI105" s="286"/>
      <c r="AJ105" s="286"/>
      <c r="AK105" s="286"/>
      <c r="AL105" s="286"/>
      <c r="AM105" s="287" t="str">
        <f t="shared" ref="AM105:AM114" ca="1" si="130">IF(U105&lt;&gt;"","",IF(C105&lt;&gt;"","verlegt",IF(B105&lt;TODAY(),"offen","")))</f>
        <v/>
      </c>
      <c r="AN105" s="287"/>
      <c r="AO105" s="288" t="str">
        <f ca="1">IF(U105&lt;&gt;"","",IF(C105="","",IF(C105&lt;TODAY(),"offen","")))</f>
        <v/>
      </c>
      <c r="AP105" s="288"/>
      <c r="AQ105" s="184">
        <f t="shared" ref="AQ105:AQ114" si="131">IF(F105&gt;G105,1,0)</f>
        <v>0</v>
      </c>
      <c r="AR105" s="184">
        <f t="shared" ref="AR105:AR114" si="132">IF(G105&gt;F105,1,0)</f>
        <v>0</v>
      </c>
      <c r="AS105" s="20">
        <f t="shared" ref="AS105:AS114" si="133">IF(H105&gt;I105,1,0)</f>
        <v>0</v>
      </c>
      <c r="AT105" s="185">
        <f t="shared" ref="AT105:AT114" si="134">IF(I105&gt;H105,1,0)</f>
        <v>0</v>
      </c>
      <c r="AU105" s="184">
        <f t="shared" ref="AU105:AU114" si="135">IF(J105&gt;K105,1,0)</f>
        <v>0</v>
      </c>
      <c r="AV105" s="184">
        <f t="shared" ref="AV105:AV114" si="136">IF(K105&gt;J105,1,0)</f>
        <v>0</v>
      </c>
      <c r="AW105" s="20">
        <f t="shared" ref="AW105:AW114" si="137">IF(L105&gt;M105,1,0)</f>
        <v>0</v>
      </c>
      <c r="AX105" s="20">
        <f t="shared" ref="AX105:AX114" si="138">IF(M105&gt;L105,1,0)</f>
        <v>0</v>
      </c>
      <c r="AY105" s="184">
        <f t="shared" ref="AY105:AY114" si="139">IF(N105&gt;O105,1,0)</f>
        <v>0</v>
      </c>
      <c r="AZ105" s="184">
        <f t="shared" ref="AZ105:AZ114" si="140">IF(O105&gt;N105,1,0)</f>
        <v>0</v>
      </c>
      <c r="BA105" s="133">
        <f t="shared" ref="BA105:BA158" si="141">IF(T105=3,1,0)</f>
        <v>0</v>
      </c>
      <c r="BB105" s="133">
        <f t="shared" ref="BB105:BB158" si="142">IF(T105=2,1,0)</f>
        <v>0</v>
      </c>
      <c r="BC105" s="133">
        <f t="shared" ref="BC105:BC158" si="143">IF(T105=1,1,0)</f>
        <v>0</v>
      </c>
      <c r="BD105" s="133">
        <f t="shared" ref="BD105:BD158" si="144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5" hidden="1" customHeight="1" thickBot="1" x14ac:dyDescent="0.3">
      <c r="A106" s="186"/>
      <c r="B106" s="187">
        <v>43220</v>
      </c>
      <c r="C106" s="217"/>
      <c r="D106" s="218">
        <f>D105</f>
        <v>0</v>
      </c>
      <c r="E106" s="190" t="str">
        <f>E6</f>
        <v>TV Rodenbach US I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5">IF(F106="","",F106+H106+J106+L106+N106)</f>
        <v/>
      </c>
      <c r="Q106" s="198" t="str">
        <f t="shared" si="126"/>
        <v/>
      </c>
      <c r="R106" s="197" t="str">
        <f t="shared" ref="R106:R114" si="146">IF(F106="","",AQ106+AS106+AU106+AW106+AY106)</f>
        <v/>
      </c>
      <c r="S106" s="198" t="str">
        <f t="shared" si="127"/>
        <v/>
      </c>
      <c r="T106" s="182">
        <f t="shared" si="128"/>
        <v>0</v>
      </c>
      <c r="U106" s="183">
        <f t="shared" si="129"/>
        <v>0</v>
      </c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3" t="str">
        <f t="shared" ca="1" si="130"/>
        <v/>
      </c>
      <c r="AN106" s="283"/>
      <c r="AO106" s="284" t="str">
        <f t="shared" ref="AO106:AO114" ca="1" si="147">IF(U106&lt;&gt;"","",IF(C106="","",IF(C106&lt;TODAY(),"offen","")))</f>
        <v/>
      </c>
      <c r="AP106" s="284"/>
      <c r="AQ106" s="184">
        <f t="shared" si="131"/>
        <v>0</v>
      </c>
      <c r="AR106" s="184">
        <f t="shared" si="132"/>
        <v>0</v>
      </c>
      <c r="AS106" s="20">
        <f t="shared" si="133"/>
        <v>0</v>
      </c>
      <c r="AT106" s="185">
        <f t="shared" si="134"/>
        <v>0</v>
      </c>
      <c r="AU106" s="184">
        <f t="shared" si="135"/>
        <v>0</v>
      </c>
      <c r="AV106" s="184">
        <f t="shared" si="136"/>
        <v>0</v>
      </c>
      <c r="AW106" s="20">
        <f t="shared" si="137"/>
        <v>0</v>
      </c>
      <c r="AX106" s="20">
        <f t="shared" si="138"/>
        <v>0</v>
      </c>
      <c r="AY106" s="184">
        <f t="shared" si="139"/>
        <v>0</v>
      </c>
      <c r="AZ106" s="184">
        <f t="shared" si="140"/>
        <v>0</v>
      </c>
      <c r="BA106" s="133">
        <f t="shared" si="141"/>
        <v>0</v>
      </c>
      <c r="BB106" s="133">
        <f t="shared" si="142"/>
        <v>0</v>
      </c>
      <c r="BC106" s="133">
        <f t="shared" si="143"/>
        <v>0</v>
      </c>
      <c r="BD106" s="133">
        <f t="shared" si="144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5" hidden="1" customHeight="1" thickBot="1" x14ac:dyDescent="0.3">
      <c r="A107" s="186"/>
      <c r="B107" s="187">
        <v>43206</v>
      </c>
      <c r="C107" s="217"/>
      <c r="D107" s="218">
        <f t="shared" ref="D107:D114" si="148">D106</f>
        <v>0</v>
      </c>
      <c r="E107" s="190" t="str">
        <f>E9</f>
        <v>SV Miesau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5"/>
        <v/>
      </c>
      <c r="Q107" s="198" t="str">
        <f t="shared" si="126"/>
        <v/>
      </c>
      <c r="R107" s="197" t="str">
        <f t="shared" si="146"/>
        <v/>
      </c>
      <c r="S107" s="198" t="str">
        <f t="shared" si="127"/>
        <v/>
      </c>
      <c r="T107" s="182">
        <f t="shared" si="128"/>
        <v>0</v>
      </c>
      <c r="U107" s="183">
        <f t="shared" si="129"/>
        <v>0</v>
      </c>
      <c r="V107" s="282"/>
      <c r="W107" s="282"/>
      <c r="X107" s="282"/>
      <c r="Y107" s="282"/>
      <c r="Z107" s="282"/>
      <c r="AA107" s="282"/>
      <c r="AB107" s="282"/>
      <c r="AC107" s="282"/>
      <c r="AD107" s="282"/>
      <c r="AE107" s="282"/>
      <c r="AF107" s="282"/>
      <c r="AG107" s="282"/>
      <c r="AH107" s="282"/>
      <c r="AI107" s="282"/>
      <c r="AJ107" s="282"/>
      <c r="AK107" s="282"/>
      <c r="AL107" s="282"/>
      <c r="AM107" s="283" t="str">
        <f t="shared" ca="1" si="130"/>
        <v/>
      </c>
      <c r="AN107" s="283"/>
      <c r="AO107" s="284" t="str">
        <f t="shared" ca="1" si="147"/>
        <v/>
      </c>
      <c r="AP107" s="284"/>
      <c r="AQ107" s="184">
        <f t="shared" si="131"/>
        <v>0</v>
      </c>
      <c r="AR107" s="184">
        <f t="shared" si="132"/>
        <v>0</v>
      </c>
      <c r="AS107" s="20">
        <f t="shared" si="133"/>
        <v>0</v>
      </c>
      <c r="AT107" s="185">
        <f t="shared" si="134"/>
        <v>0</v>
      </c>
      <c r="AU107" s="184">
        <f t="shared" si="135"/>
        <v>0</v>
      </c>
      <c r="AV107" s="184">
        <f t="shared" si="136"/>
        <v>0</v>
      </c>
      <c r="AW107" s="20">
        <f t="shared" si="137"/>
        <v>0</v>
      </c>
      <c r="AX107" s="20">
        <f t="shared" si="138"/>
        <v>0</v>
      </c>
      <c r="AY107" s="184">
        <f t="shared" si="139"/>
        <v>0</v>
      </c>
      <c r="AZ107" s="184">
        <f t="shared" si="140"/>
        <v>0</v>
      </c>
      <c r="BA107" s="133">
        <f t="shared" si="141"/>
        <v>0</v>
      </c>
      <c r="BB107" s="133">
        <f t="shared" si="142"/>
        <v>0</v>
      </c>
      <c r="BC107" s="133">
        <f t="shared" si="143"/>
        <v>0</v>
      </c>
      <c r="BD107" s="133">
        <f t="shared" si="144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5" hidden="1" customHeight="1" thickBot="1" x14ac:dyDescent="0.3">
      <c r="A108" s="186"/>
      <c r="B108" s="187">
        <v>43234</v>
      </c>
      <c r="C108" s="219"/>
      <c r="D108" s="218">
        <f t="shared" si="148"/>
        <v>0</v>
      </c>
      <c r="E108" s="190" t="str">
        <f>E12</f>
        <v>TV Rodenbach US III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5"/>
        <v/>
      </c>
      <c r="Q108" s="198" t="str">
        <f t="shared" si="126"/>
        <v/>
      </c>
      <c r="R108" s="197" t="str">
        <f t="shared" si="146"/>
        <v/>
      </c>
      <c r="S108" s="198" t="str">
        <f t="shared" si="127"/>
        <v/>
      </c>
      <c r="T108" s="182">
        <f t="shared" si="128"/>
        <v>0</v>
      </c>
      <c r="U108" s="183">
        <f t="shared" si="129"/>
        <v>0</v>
      </c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5" t="str">
        <f t="shared" ca="1" si="130"/>
        <v/>
      </c>
      <c r="AN108" s="285"/>
      <c r="AO108" s="284" t="str">
        <f t="shared" ca="1" si="147"/>
        <v/>
      </c>
      <c r="AP108" s="284"/>
      <c r="AQ108" s="184">
        <f t="shared" si="131"/>
        <v>0</v>
      </c>
      <c r="AR108" s="184">
        <f t="shared" si="132"/>
        <v>0</v>
      </c>
      <c r="AS108" s="20">
        <f t="shared" si="133"/>
        <v>0</v>
      </c>
      <c r="AT108" s="185">
        <f t="shared" si="134"/>
        <v>0</v>
      </c>
      <c r="AU108" s="184">
        <f t="shared" si="135"/>
        <v>0</v>
      </c>
      <c r="AV108" s="184">
        <f t="shared" si="136"/>
        <v>0</v>
      </c>
      <c r="AW108" s="20">
        <f t="shared" si="137"/>
        <v>0</v>
      </c>
      <c r="AX108" s="20">
        <f t="shared" si="138"/>
        <v>0</v>
      </c>
      <c r="AY108" s="184">
        <f t="shared" si="139"/>
        <v>0</v>
      </c>
      <c r="AZ108" s="184">
        <f t="shared" si="140"/>
        <v>0</v>
      </c>
      <c r="BA108" s="133">
        <f t="shared" si="141"/>
        <v>0</v>
      </c>
      <c r="BB108" s="133">
        <f t="shared" si="142"/>
        <v>0</v>
      </c>
      <c r="BC108" s="133">
        <f t="shared" si="143"/>
        <v>0</v>
      </c>
      <c r="BD108" s="133">
        <f t="shared" si="144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5" hidden="1" customHeight="1" thickBot="1" x14ac:dyDescent="0.3">
      <c r="A109" s="186"/>
      <c r="B109" s="187">
        <v>43150</v>
      </c>
      <c r="C109" s="217"/>
      <c r="D109" s="218">
        <f t="shared" si="148"/>
        <v>0</v>
      </c>
      <c r="E109" s="190" t="str">
        <f>E15</f>
        <v>TSG Trippstadt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5"/>
        <v/>
      </c>
      <c r="Q109" s="198" t="str">
        <f t="shared" si="126"/>
        <v/>
      </c>
      <c r="R109" s="197" t="str">
        <f t="shared" si="146"/>
        <v/>
      </c>
      <c r="S109" s="198" t="str">
        <f t="shared" si="127"/>
        <v/>
      </c>
      <c r="T109" s="182">
        <f t="shared" si="128"/>
        <v>0</v>
      </c>
      <c r="U109" s="183">
        <f t="shared" si="129"/>
        <v>0</v>
      </c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3" t="str">
        <f t="shared" ca="1" si="130"/>
        <v/>
      </c>
      <c r="AN109" s="283"/>
      <c r="AO109" s="284" t="str">
        <f t="shared" ca="1" si="147"/>
        <v/>
      </c>
      <c r="AP109" s="284"/>
      <c r="AQ109" s="184">
        <f t="shared" si="131"/>
        <v>0</v>
      </c>
      <c r="AR109" s="184">
        <f t="shared" si="132"/>
        <v>0</v>
      </c>
      <c r="AS109" s="20">
        <f t="shared" si="133"/>
        <v>0</v>
      </c>
      <c r="AT109" s="185">
        <f t="shared" si="134"/>
        <v>0</v>
      </c>
      <c r="AU109" s="184">
        <f t="shared" si="135"/>
        <v>0</v>
      </c>
      <c r="AV109" s="184">
        <f t="shared" si="136"/>
        <v>0</v>
      </c>
      <c r="AW109" s="20">
        <f t="shared" si="137"/>
        <v>0</v>
      </c>
      <c r="AX109" s="20">
        <f t="shared" si="138"/>
        <v>0</v>
      </c>
      <c r="AY109" s="184">
        <f t="shared" si="139"/>
        <v>0</v>
      </c>
      <c r="AZ109" s="184">
        <f t="shared" si="140"/>
        <v>0</v>
      </c>
      <c r="BA109" s="133">
        <f t="shared" si="141"/>
        <v>0</v>
      </c>
      <c r="BB109" s="133">
        <f t="shared" si="142"/>
        <v>0</v>
      </c>
      <c r="BC109" s="133">
        <f t="shared" si="143"/>
        <v>0</v>
      </c>
      <c r="BD109" s="133">
        <f t="shared" si="144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5" hidden="1" customHeight="1" thickBot="1" x14ac:dyDescent="0.3">
      <c r="A110" s="186"/>
      <c r="B110" s="187">
        <v>43164</v>
      </c>
      <c r="C110" s="217"/>
      <c r="D110" s="218">
        <f t="shared" si="148"/>
        <v>0</v>
      </c>
      <c r="E110" s="190" t="str">
        <f>E18</f>
        <v>TV Rodenbach US II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5"/>
        <v/>
      </c>
      <c r="Q110" s="198" t="str">
        <f t="shared" si="126"/>
        <v/>
      </c>
      <c r="R110" s="197" t="str">
        <f t="shared" si="146"/>
        <v/>
      </c>
      <c r="S110" s="198" t="str">
        <f t="shared" si="127"/>
        <v/>
      </c>
      <c r="T110" s="182">
        <f t="shared" si="128"/>
        <v>0</v>
      </c>
      <c r="U110" s="183">
        <f t="shared" si="129"/>
        <v>0</v>
      </c>
      <c r="V110" s="282"/>
      <c r="W110" s="282"/>
      <c r="X110" s="282"/>
      <c r="Y110" s="282"/>
      <c r="Z110" s="282"/>
      <c r="AA110" s="282"/>
      <c r="AB110" s="282"/>
      <c r="AC110" s="282"/>
      <c r="AD110" s="282"/>
      <c r="AE110" s="282"/>
      <c r="AF110" s="282"/>
      <c r="AG110" s="282"/>
      <c r="AH110" s="282"/>
      <c r="AI110" s="282"/>
      <c r="AJ110" s="282"/>
      <c r="AK110" s="282"/>
      <c r="AL110" s="282"/>
      <c r="AM110" s="283" t="str">
        <f t="shared" ca="1" si="130"/>
        <v/>
      </c>
      <c r="AN110" s="283"/>
      <c r="AO110" s="284" t="str">
        <f t="shared" ca="1" si="147"/>
        <v/>
      </c>
      <c r="AP110" s="284"/>
      <c r="AQ110" s="184">
        <f t="shared" si="131"/>
        <v>0</v>
      </c>
      <c r="AR110" s="184">
        <f t="shared" si="132"/>
        <v>0</v>
      </c>
      <c r="AS110" s="20">
        <f t="shared" si="133"/>
        <v>0</v>
      </c>
      <c r="AT110" s="185">
        <f t="shared" si="134"/>
        <v>0</v>
      </c>
      <c r="AU110" s="184">
        <f t="shared" si="135"/>
        <v>0</v>
      </c>
      <c r="AV110" s="184">
        <f t="shared" si="136"/>
        <v>0</v>
      </c>
      <c r="AW110" s="20">
        <f t="shared" si="137"/>
        <v>0</v>
      </c>
      <c r="AX110" s="20">
        <f t="shared" si="138"/>
        <v>0</v>
      </c>
      <c r="AY110" s="184">
        <f t="shared" si="139"/>
        <v>0</v>
      </c>
      <c r="AZ110" s="184">
        <f t="shared" si="140"/>
        <v>0</v>
      </c>
      <c r="BA110" s="133">
        <f t="shared" si="141"/>
        <v>0</v>
      </c>
      <c r="BB110" s="133">
        <f t="shared" si="142"/>
        <v>0</v>
      </c>
      <c r="BC110" s="133">
        <f t="shared" si="143"/>
        <v>0</v>
      </c>
      <c r="BD110" s="133">
        <f t="shared" si="144"/>
        <v>0</v>
      </c>
      <c r="BE110" s="133">
        <f>IF(U99=3,1,0)</f>
        <v>0</v>
      </c>
      <c r="BF110" s="133">
        <f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5" hidden="1" customHeight="1" thickBot="1" x14ac:dyDescent="0.3">
      <c r="A111" s="186"/>
      <c r="B111" s="187"/>
      <c r="C111" s="219"/>
      <c r="D111" s="218">
        <f t="shared" si="148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5"/>
        <v/>
      </c>
      <c r="Q111" s="198" t="str">
        <f t="shared" si="126"/>
        <v/>
      </c>
      <c r="R111" s="197" t="str">
        <f t="shared" si="146"/>
        <v/>
      </c>
      <c r="S111" s="198" t="str">
        <f t="shared" si="127"/>
        <v/>
      </c>
      <c r="T111" s="182">
        <f t="shared" si="128"/>
        <v>0</v>
      </c>
      <c r="U111" s="183">
        <f t="shared" si="129"/>
        <v>0</v>
      </c>
      <c r="V111" s="282"/>
      <c r="W111" s="282"/>
      <c r="X111" s="282"/>
      <c r="Y111" s="282"/>
      <c r="Z111" s="282"/>
      <c r="AA111" s="282"/>
      <c r="AB111" s="282"/>
      <c r="AC111" s="282"/>
      <c r="AD111" s="282"/>
      <c r="AE111" s="282"/>
      <c r="AF111" s="282"/>
      <c r="AG111" s="282"/>
      <c r="AH111" s="282"/>
      <c r="AI111" s="282"/>
      <c r="AJ111" s="282"/>
      <c r="AK111" s="282"/>
      <c r="AL111" s="282"/>
      <c r="AM111" s="283" t="str">
        <f t="shared" ca="1" si="130"/>
        <v/>
      </c>
      <c r="AN111" s="283"/>
      <c r="AO111" s="284" t="str">
        <f t="shared" ca="1" si="147"/>
        <v/>
      </c>
      <c r="AP111" s="284"/>
      <c r="AQ111" s="184">
        <f t="shared" si="131"/>
        <v>0</v>
      </c>
      <c r="AR111" s="184">
        <f t="shared" si="132"/>
        <v>0</v>
      </c>
      <c r="AS111" s="20">
        <f t="shared" si="133"/>
        <v>0</v>
      </c>
      <c r="AT111" s="130">
        <f t="shared" si="134"/>
        <v>0</v>
      </c>
      <c r="AU111" s="184">
        <f t="shared" si="135"/>
        <v>0</v>
      </c>
      <c r="AV111" s="184">
        <f t="shared" si="136"/>
        <v>0</v>
      </c>
      <c r="AW111" s="20">
        <f t="shared" si="137"/>
        <v>0</v>
      </c>
      <c r="AX111" s="20">
        <f t="shared" si="138"/>
        <v>0</v>
      </c>
      <c r="AY111" s="184">
        <f t="shared" si="139"/>
        <v>0</v>
      </c>
      <c r="AZ111" s="184">
        <f t="shared" si="140"/>
        <v>0</v>
      </c>
      <c r="BA111" s="133">
        <f t="shared" si="141"/>
        <v>0</v>
      </c>
      <c r="BB111" s="133">
        <f t="shared" si="142"/>
        <v>0</v>
      </c>
      <c r="BC111" s="133">
        <f t="shared" si="143"/>
        <v>0</v>
      </c>
      <c r="BD111" s="133">
        <f t="shared" si="144"/>
        <v>0</v>
      </c>
      <c r="BE111" s="133">
        <f>IF(U122=3,1,0)</f>
        <v>0</v>
      </c>
      <c r="BF111" s="133">
        <f>IF(U100=2,1,0)</f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5" hidden="1" customHeight="1" thickBot="1" x14ac:dyDescent="0.3">
      <c r="A112" s="186"/>
      <c r="B112" s="187"/>
      <c r="C112" s="219"/>
      <c r="D112" s="218">
        <f t="shared" si="148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5"/>
        <v/>
      </c>
      <c r="Q112" s="198" t="str">
        <f t="shared" si="126"/>
        <v/>
      </c>
      <c r="R112" s="197" t="str">
        <f t="shared" si="146"/>
        <v/>
      </c>
      <c r="S112" s="198" t="str">
        <f t="shared" si="127"/>
        <v/>
      </c>
      <c r="T112" s="182">
        <f t="shared" si="128"/>
        <v>0</v>
      </c>
      <c r="U112" s="183">
        <f t="shared" si="129"/>
        <v>0</v>
      </c>
      <c r="V112" s="282"/>
      <c r="W112" s="282"/>
      <c r="X112" s="282"/>
      <c r="Y112" s="282"/>
      <c r="Z112" s="282"/>
      <c r="AA112" s="282"/>
      <c r="AB112" s="282"/>
      <c r="AC112" s="282"/>
      <c r="AD112" s="282"/>
      <c r="AE112" s="282"/>
      <c r="AF112" s="282"/>
      <c r="AG112" s="282"/>
      <c r="AH112" s="282"/>
      <c r="AI112" s="282"/>
      <c r="AJ112" s="282"/>
      <c r="AK112" s="282"/>
      <c r="AL112" s="282"/>
      <c r="AM112" s="283" t="str">
        <f t="shared" ca="1" si="130"/>
        <v/>
      </c>
      <c r="AN112" s="283"/>
      <c r="AO112" s="284" t="str">
        <f t="shared" ca="1" si="147"/>
        <v/>
      </c>
      <c r="AP112" s="284"/>
      <c r="AQ112" s="184">
        <f t="shared" si="131"/>
        <v>0</v>
      </c>
      <c r="AR112" s="184">
        <f t="shared" si="132"/>
        <v>0</v>
      </c>
      <c r="AS112" s="20">
        <f t="shared" si="133"/>
        <v>0</v>
      </c>
      <c r="AT112" s="130">
        <f t="shared" si="134"/>
        <v>0</v>
      </c>
      <c r="AU112" s="184">
        <f t="shared" si="135"/>
        <v>0</v>
      </c>
      <c r="AV112" s="184">
        <f t="shared" si="136"/>
        <v>0</v>
      </c>
      <c r="AW112" s="20">
        <f t="shared" si="137"/>
        <v>0</v>
      </c>
      <c r="AX112" s="20">
        <f t="shared" si="138"/>
        <v>0</v>
      </c>
      <c r="AY112" s="184">
        <f t="shared" si="139"/>
        <v>0</v>
      </c>
      <c r="AZ112" s="184">
        <f t="shared" si="140"/>
        <v>0</v>
      </c>
      <c r="BA112" s="133">
        <f t="shared" si="141"/>
        <v>0</v>
      </c>
      <c r="BB112" s="133">
        <f t="shared" si="142"/>
        <v>0</v>
      </c>
      <c r="BC112" s="133">
        <f t="shared" si="143"/>
        <v>0</v>
      </c>
      <c r="BD112" s="133">
        <f t="shared" si="144"/>
        <v>0</v>
      </c>
      <c r="BE112" s="133">
        <f>IF(U133=3,1,0)</f>
        <v>0</v>
      </c>
      <c r="BF112" s="133">
        <f>IF(U101=2,1,0)</f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5" hidden="1" customHeight="1" thickBot="1" x14ac:dyDescent="0.3">
      <c r="A113" s="186"/>
      <c r="B113" s="187"/>
      <c r="C113" s="219"/>
      <c r="D113" s="218">
        <f t="shared" si="148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5"/>
        <v/>
      </c>
      <c r="Q113" s="198" t="str">
        <f t="shared" si="126"/>
        <v/>
      </c>
      <c r="R113" s="197" t="str">
        <f t="shared" si="146"/>
        <v/>
      </c>
      <c r="S113" s="198" t="str">
        <f t="shared" si="127"/>
        <v/>
      </c>
      <c r="T113" s="182">
        <f t="shared" si="128"/>
        <v>0</v>
      </c>
      <c r="U113" s="183">
        <f t="shared" si="129"/>
        <v>0</v>
      </c>
      <c r="V113" s="282"/>
      <c r="W113" s="282"/>
      <c r="X113" s="282"/>
      <c r="Y113" s="282"/>
      <c r="Z113" s="282"/>
      <c r="AA113" s="282"/>
      <c r="AB113" s="282"/>
      <c r="AC113" s="282"/>
      <c r="AD113" s="282"/>
      <c r="AE113" s="282"/>
      <c r="AF113" s="282"/>
      <c r="AG113" s="282"/>
      <c r="AH113" s="282"/>
      <c r="AI113" s="282"/>
      <c r="AJ113" s="282"/>
      <c r="AK113" s="282"/>
      <c r="AL113" s="282"/>
      <c r="AM113" s="283" t="str">
        <f t="shared" ca="1" si="130"/>
        <v/>
      </c>
      <c r="AN113" s="283"/>
      <c r="AO113" s="284" t="str">
        <f t="shared" ca="1" si="147"/>
        <v/>
      </c>
      <c r="AP113" s="284"/>
      <c r="AQ113" s="184">
        <f t="shared" si="131"/>
        <v>0</v>
      </c>
      <c r="AR113" s="184">
        <f t="shared" si="132"/>
        <v>0</v>
      </c>
      <c r="AS113" s="20">
        <f t="shared" si="133"/>
        <v>0</v>
      </c>
      <c r="AT113" s="130">
        <f t="shared" si="134"/>
        <v>0</v>
      </c>
      <c r="AU113" s="184">
        <f t="shared" si="135"/>
        <v>0</v>
      </c>
      <c r="AV113" s="184">
        <f t="shared" si="136"/>
        <v>0</v>
      </c>
      <c r="AW113" s="20">
        <f t="shared" si="137"/>
        <v>0</v>
      </c>
      <c r="AX113" s="20">
        <f t="shared" si="138"/>
        <v>0</v>
      </c>
      <c r="AY113" s="184">
        <f t="shared" si="139"/>
        <v>0</v>
      </c>
      <c r="AZ113" s="184">
        <f t="shared" si="140"/>
        <v>0</v>
      </c>
      <c r="BA113" s="133">
        <f t="shared" si="141"/>
        <v>0</v>
      </c>
      <c r="BB113" s="133">
        <f t="shared" si="142"/>
        <v>0</v>
      </c>
      <c r="BC113" s="133">
        <f t="shared" si="143"/>
        <v>0</v>
      </c>
      <c r="BD113" s="133">
        <f t="shared" si="144"/>
        <v>0</v>
      </c>
      <c r="BE113" s="133">
        <f>IF(U144=3,1,0)</f>
        <v>0</v>
      </c>
      <c r="BF113" s="133">
        <f>IF(U102=2,1,0)</f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5" hidden="1" customHeight="1" thickBot="1" x14ac:dyDescent="0.3">
      <c r="A114" s="200"/>
      <c r="B114" s="201"/>
      <c r="C114" s="220"/>
      <c r="D114" s="221">
        <f t="shared" si="148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5"/>
        <v/>
      </c>
      <c r="Q114" s="211" t="str">
        <f t="shared" si="126"/>
        <v/>
      </c>
      <c r="R114" s="210" t="str">
        <f t="shared" si="146"/>
        <v/>
      </c>
      <c r="S114" s="211" t="str">
        <f t="shared" si="127"/>
        <v/>
      </c>
      <c r="T114" s="182">
        <f t="shared" si="128"/>
        <v>0</v>
      </c>
      <c r="U114" s="183">
        <f t="shared" si="129"/>
        <v>0</v>
      </c>
      <c r="V114" s="279"/>
      <c r="W114" s="279"/>
      <c r="X114" s="279"/>
      <c r="Y114" s="279"/>
      <c r="Z114" s="279"/>
      <c r="AA114" s="279"/>
      <c r="AB114" s="279"/>
      <c r="AC114" s="279"/>
      <c r="AD114" s="279"/>
      <c r="AE114" s="279"/>
      <c r="AF114" s="279"/>
      <c r="AG114" s="279"/>
      <c r="AH114" s="279"/>
      <c r="AI114" s="279"/>
      <c r="AJ114" s="279"/>
      <c r="AK114" s="279"/>
      <c r="AL114" s="279"/>
      <c r="AM114" s="280" t="str">
        <f t="shared" ca="1" si="130"/>
        <v/>
      </c>
      <c r="AN114" s="280"/>
      <c r="AO114" s="281" t="str">
        <f t="shared" ca="1" si="147"/>
        <v/>
      </c>
      <c r="AP114" s="281"/>
      <c r="AQ114" s="184">
        <f t="shared" si="131"/>
        <v>0</v>
      </c>
      <c r="AR114" s="184">
        <f t="shared" si="132"/>
        <v>0</v>
      </c>
      <c r="AS114" s="20">
        <f t="shared" si="133"/>
        <v>0</v>
      </c>
      <c r="AT114" s="130">
        <f t="shared" si="134"/>
        <v>0</v>
      </c>
      <c r="AU114" s="184">
        <f t="shared" si="135"/>
        <v>0</v>
      </c>
      <c r="AV114" s="184">
        <f t="shared" si="136"/>
        <v>0</v>
      </c>
      <c r="AW114" s="20">
        <f t="shared" si="137"/>
        <v>0</v>
      </c>
      <c r="AX114" s="20">
        <f t="shared" si="138"/>
        <v>0</v>
      </c>
      <c r="AY114" s="184">
        <f t="shared" si="139"/>
        <v>0</v>
      </c>
      <c r="AZ114" s="184">
        <f t="shared" si="140"/>
        <v>0</v>
      </c>
      <c r="BA114" s="133">
        <f t="shared" si="141"/>
        <v>0</v>
      </c>
      <c r="BB114" s="133">
        <f t="shared" si="142"/>
        <v>0</v>
      </c>
      <c r="BC114" s="133">
        <f t="shared" si="143"/>
        <v>0</v>
      </c>
      <c r="BD114" s="133">
        <f t="shared" si="144"/>
        <v>0</v>
      </c>
      <c r="BE114" s="133">
        <f>IF(U155=3,1,0)</f>
        <v>0</v>
      </c>
      <c r="BF114" s="133">
        <f>IF(U103=2,1,0)</f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5" hidden="1" customHeight="1" thickBot="1" x14ac:dyDescent="0.3">
      <c r="A115" s="18"/>
      <c r="C115" s="20"/>
      <c r="D115" s="16"/>
      <c r="E115" s="16"/>
      <c r="T115" s="182">
        <f t="shared" si="128"/>
        <v>0</v>
      </c>
      <c r="U115" s="183">
        <f t="shared" si="129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214">
        <f t="shared" si="149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5" hidden="1" customHeight="1" thickBot="1" x14ac:dyDescent="0.3">
      <c r="A116" s="169"/>
      <c r="B116" s="170"/>
      <c r="C116" s="215"/>
      <c r="D116" s="216">
        <f>E24</f>
        <v>0</v>
      </c>
      <c r="E116" s="173" t="str">
        <f>E3</f>
        <v xml:space="preserve">Erlenbach/Morlautern 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8"/>
        <v>0</v>
      </c>
      <c r="U116" s="183">
        <f t="shared" si="129"/>
        <v>0</v>
      </c>
      <c r="V116" s="286"/>
      <c r="W116" s="286"/>
      <c r="X116" s="286"/>
      <c r="Y116" s="286"/>
      <c r="Z116" s="286"/>
      <c r="AA116" s="286"/>
      <c r="AB116" s="286"/>
      <c r="AC116" s="286"/>
      <c r="AD116" s="286"/>
      <c r="AE116" s="286"/>
      <c r="AF116" s="286"/>
      <c r="AG116" s="286"/>
      <c r="AH116" s="286"/>
      <c r="AI116" s="286"/>
      <c r="AJ116" s="286"/>
      <c r="AK116" s="286"/>
      <c r="AL116" s="286"/>
      <c r="AM116" s="287" t="str">
        <f t="shared" ref="AM116:AM125" ca="1" si="152">IF(U116&lt;&gt;"","",IF(C116&lt;&gt;"","verlegt",IF(B116&lt;TODAY(),"offen","")))</f>
        <v/>
      </c>
      <c r="AN116" s="287"/>
      <c r="AO116" s="288" t="str">
        <f ca="1">IF(U116&lt;&gt;"","",IF(C116="","",IF(C116&lt;TODAY(),"offen","")))</f>
        <v/>
      </c>
      <c r="AP116" s="288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1"/>
        <v>0</v>
      </c>
      <c r="BB116" s="133">
        <f t="shared" si="142"/>
        <v>0</v>
      </c>
      <c r="BC116" s="133">
        <f t="shared" si="143"/>
        <v>0</v>
      </c>
      <c r="BD116" s="133">
        <f t="shared" si="144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5" hidden="1" customHeight="1" thickBot="1" x14ac:dyDescent="0.3">
      <c r="A117" s="186"/>
      <c r="B117" s="187"/>
      <c r="C117" s="219"/>
      <c r="D117" s="218">
        <f>D116</f>
        <v>0</v>
      </c>
      <c r="E117" s="190" t="str">
        <f>E6</f>
        <v>TV Rodenbach US I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8"/>
        <v>0</v>
      </c>
      <c r="U117" s="183">
        <f t="shared" si="129"/>
        <v>0</v>
      </c>
      <c r="V117" s="282"/>
      <c r="W117" s="282"/>
      <c r="X117" s="282"/>
      <c r="Y117" s="282"/>
      <c r="Z117" s="282"/>
      <c r="AA117" s="282"/>
      <c r="AB117" s="282"/>
      <c r="AC117" s="282"/>
      <c r="AD117" s="282"/>
      <c r="AE117" s="282"/>
      <c r="AF117" s="282"/>
      <c r="AG117" s="282"/>
      <c r="AH117" s="282"/>
      <c r="AI117" s="282"/>
      <c r="AJ117" s="282"/>
      <c r="AK117" s="282"/>
      <c r="AL117" s="282"/>
      <c r="AM117" s="283" t="str">
        <f t="shared" ca="1" si="152"/>
        <v/>
      </c>
      <c r="AN117" s="283"/>
      <c r="AO117" s="284" t="str">
        <f t="shared" ref="AO117:AO125" ca="1" si="165">IF(U117&lt;&gt;"","",IF(C117="","",IF(C117&lt;TODAY(),"offen","")))</f>
        <v/>
      </c>
      <c r="AP117" s="284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1"/>
        <v>0</v>
      </c>
      <c r="BB117" s="133">
        <f t="shared" si="142"/>
        <v>0</v>
      </c>
      <c r="BC117" s="133">
        <f t="shared" si="143"/>
        <v>0</v>
      </c>
      <c r="BD117" s="133">
        <f t="shared" si="144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5" hidden="1" customHeight="1" thickBot="1" x14ac:dyDescent="0.3">
      <c r="A118" s="186"/>
      <c r="B118" s="187"/>
      <c r="C118" s="219"/>
      <c r="D118" s="218">
        <f t="shared" ref="D118:D125" si="166">D117</f>
        <v>0</v>
      </c>
      <c r="E118" s="190" t="str">
        <f>E9</f>
        <v>SV Miesau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9"/>
        <v>0</v>
      </c>
      <c r="V118" s="282"/>
      <c r="W118" s="282"/>
      <c r="X118" s="282"/>
      <c r="Y118" s="282"/>
      <c r="Z118" s="282"/>
      <c r="AA118" s="282"/>
      <c r="AB118" s="282"/>
      <c r="AC118" s="282"/>
      <c r="AD118" s="282"/>
      <c r="AE118" s="282"/>
      <c r="AF118" s="282"/>
      <c r="AG118" s="282"/>
      <c r="AH118" s="282"/>
      <c r="AI118" s="282"/>
      <c r="AJ118" s="282"/>
      <c r="AK118" s="282"/>
      <c r="AL118" s="282"/>
      <c r="AM118" s="283" t="str">
        <f t="shared" ca="1" si="152"/>
        <v/>
      </c>
      <c r="AN118" s="283"/>
      <c r="AO118" s="284" t="str">
        <f t="shared" ca="1" si="165"/>
        <v/>
      </c>
      <c r="AP118" s="284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1"/>
        <v>0</v>
      </c>
      <c r="BB118" s="133">
        <f t="shared" si="142"/>
        <v>0</v>
      </c>
      <c r="BC118" s="133">
        <f t="shared" si="143"/>
        <v>0</v>
      </c>
      <c r="BD118" s="133">
        <f t="shared" si="144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5" hidden="1" customHeight="1" thickBot="1" x14ac:dyDescent="0.3">
      <c r="A119" s="186"/>
      <c r="B119" s="187"/>
      <c r="C119" s="219"/>
      <c r="D119" s="218">
        <f t="shared" si="166"/>
        <v>0</v>
      </c>
      <c r="E119" s="190" t="str">
        <f>E12</f>
        <v>TV Rodenbach US III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8"/>
        <v>0</v>
      </c>
      <c r="U119" s="183">
        <f t="shared" si="129"/>
        <v>0</v>
      </c>
      <c r="V119" s="282"/>
      <c r="W119" s="282"/>
      <c r="X119" s="282"/>
      <c r="Y119" s="282"/>
      <c r="Z119" s="282"/>
      <c r="AA119" s="282"/>
      <c r="AB119" s="282"/>
      <c r="AC119" s="282"/>
      <c r="AD119" s="282"/>
      <c r="AE119" s="282"/>
      <c r="AF119" s="282"/>
      <c r="AG119" s="282"/>
      <c r="AH119" s="282"/>
      <c r="AI119" s="282"/>
      <c r="AJ119" s="282"/>
      <c r="AK119" s="282"/>
      <c r="AL119" s="282"/>
      <c r="AM119" s="285" t="str">
        <f t="shared" ca="1" si="152"/>
        <v/>
      </c>
      <c r="AN119" s="285"/>
      <c r="AO119" s="284" t="str">
        <f t="shared" ca="1" si="165"/>
        <v/>
      </c>
      <c r="AP119" s="284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1"/>
        <v>0</v>
      </c>
      <c r="BB119" s="133">
        <f t="shared" si="142"/>
        <v>0</v>
      </c>
      <c r="BC119" s="133">
        <f t="shared" si="143"/>
        <v>0</v>
      </c>
      <c r="BD119" s="133">
        <f t="shared" si="144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5" hidden="1" customHeight="1" thickBot="1" x14ac:dyDescent="0.3">
      <c r="A120" s="186"/>
      <c r="B120" s="187"/>
      <c r="C120" s="219"/>
      <c r="D120" s="218">
        <f t="shared" si="166"/>
        <v>0</v>
      </c>
      <c r="E120" s="190" t="str">
        <f>E15</f>
        <v>TSG Trippstadt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8"/>
        <v>0</v>
      </c>
      <c r="U120" s="183">
        <f t="shared" si="129"/>
        <v>0</v>
      </c>
      <c r="V120" s="282"/>
      <c r="W120" s="282"/>
      <c r="X120" s="282"/>
      <c r="Y120" s="282"/>
      <c r="Z120" s="282"/>
      <c r="AA120" s="282"/>
      <c r="AB120" s="282"/>
      <c r="AC120" s="282"/>
      <c r="AD120" s="282"/>
      <c r="AE120" s="282"/>
      <c r="AF120" s="282"/>
      <c r="AG120" s="282"/>
      <c r="AH120" s="282"/>
      <c r="AI120" s="282"/>
      <c r="AJ120" s="282"/>
      <c r="AK120" s="282"/>
      <c r="AL120" s="282"/>
      <c r="AM120" s="283" t="str">
        <f t="shared" ca="1" si="152"/>
        <v/>
      </c>
      <c r="AN120" s="283"/>
      <c r="AO120" s="284" t="str">
        <f t="shared" ca="1" si="165"/>
        <v/>
      </c>
      <c r="AP120" s="284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1"/>
        <v>0</v>
      </c>
      <c r="BB120" s="133">
        <f t="shared" si="142"/>
        <v>0</v>
      </c>
      <c r="BC120" s="133">
        <f t="shared" si="143"/>
        <v>0</v>
      </c>
      <c r="BD120" s="133">
        <f t="shared" si="144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5" hidden="1" customHeight="1" thickBot="1" x14ac:dyDescent="0.3">
      <c r="A121" s="186"/>
      <c r="B121" s="187"/>
      <c r="C121" s="219"/>
      <c r="D121" s="218">
        <f t="shared" si="166"/>
        <v>0</v>
      </c>
      <c r="E121" s="190" t="str">
        <f>E18</f>
        <v>TV Rodenbach US II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8"/>
        <v>0</v>
      </c>
      <c r="U121" s="183">
        <f t="shared" si="129"/>
        <v>0</v>
      </c>
      <c r="V121" s="282"/>
      <c r="W121" s="282"/>
      <c r="X121" s="282"/>
      <c r="Y121" s="282"/>
      <c r="Z121" s="282"/>
      <c r="AA121" s="282"/>
      <c r="AB121" s="282"/>
      <c r="AC121" s="282"/>
      <c r="AD121" s="282"/>
      <c r="AE121" s="282"/>
      <c r="AF121" s="282"/>
      <c r="AG121" s="282"/>
      <c r="AH121" s="282"/>
      <c r="AI121" s="282"/>
      <c r="AJ121" s="282"/>
      <c r="AK121" s="282"/>
      <c r="AL121" s="282"/>
      <c r="AM121" s="283" t="str">
        <f t="shared" ca="1" si="152"/>
        <v/>
      </c>
      <c r="AN121" s="283"/>
      <c r="AO121" s="284" t="str">
        <f t="shared" ca="1" si="165"/>
        <v/>
      </c>
      <c r="AP121" s="284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1"/>
        <v>0</v>
      </c>
      <c r="BB121" s="133">
        <f t="shared" si="142"/>
        <v>0</v>
      </c>
      <c r="BC121" s="133">
        <f t="shared" si="143"/>
        <v>0</v>
      </c>
      <c r="BD121" s="133">
        <f t="shared" si="144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5" hidden="1" customHeight="1" thickBot="1" x14ac:dyDescent="0.3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8"/>
        <v>0</v>
      </c>
      <c r="U122" s="183">
        <f t="shared" si="129"/>
        <v>0</v>
      </c>
      <c r="V122" s="282"/>
      <c r="W122" s="282"/>
      <c r="X122" s="282"/>
      <c r="Y122" s="282"/>
      <c r="Z122" s="282"/>
      <c r="AA122" s="282"/>
      <c r="AB122" s="282"/>
      <c r="AC122" s="282"/>
      <c r="AD122" s="282"/>
      <c r="AE122" s="282"/>
      <c r="AF122" s="282"/>
      <c r="AG122" s="282"/>
      <c r="AH122" s="282"/>
      <c r="AI122" s="282"/>
      <c r="AJ122" s="282"/>
      <c r="AK122" s="282"/>
      <c r="AL122" s="282"/>
      <c r="AM122" s="283" t="str">
        <f t="shared" ca="1" si="152"/>
        <v/>
      </c>
      <c r="AN122" s="283"/>
      <c r="AO122" s="284" t="str">
        <f t="shared" ca="1" si="165"/>
        <v/>
      </c>
      <c r="AP122" s="284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1"/>
        <v>0</v>
      </c>
      <c r="BB122" s="133">
        <f t="shared" si="142"/>
        <v>0</v>
      </c>
      <c r="BC122" s="133">
        <f t="shared" si="143"/>
        <v>0</v>
      </c>
      <c r="BD122" s="133">
        <f t="shared" si="144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5" hidden="1" customHeight="1" thickBot="1" x14ac:dyDescent="0.3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8"/>
        <v>0</v>
      </c>
      <c r="U123" s="183">
        <f t="shared" si="129"/>
        <v>0</v>
      </c>
      <c r="V123" s="282"/>
      <c r="W123" s="282"/>
      <c r="X123" s="282"/>
      <c r="Y123" s="282"/>
      <c r="Z123" s="282"/>
      <c r="AA123" s="282"/>
      <c r="AB123" s="282"/>
      <c r="AC123" s="282"/>
      <c r="AD123" s="282"/>
      <c r="AE123" s="282"/>
      <c r="AF123" s="282"/>
      <c r="AG123" s="282"/>
      <c r="AH123" s="282"/>
      <c r="AI123" s="282"/>
      <c r="AJ123" s="282"/>
      <c r="AK123" s="282"/>
      <c r="AL123" s="282"/>
      <c r="AM123" s="283" t="str">
        <f t="shared" ca="1" si="152"/>
        <v/>
      </c>
      <c r="AN123" s="283"/>
      <c r="AO123" s="284" t="str">
        <f t="shared" ca="1" si="165"/>
        <v/>
      </c>
      <c r="AP123" s="284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1"/>
        <v>0</v>
      </c>
      <c r="BB123" s="133">
        <f t="shared" si="142"/>
        <v>0</v>
      </c>
      <c r="BC123" s="133">
        <f t="shared" si="143"/>
        <v>0</v>
      </c>
      <c r="BD123" s="133">
        <f t="shared" si="144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5" hidden="1" customHeight="1" thickBot="1" x14ac:dyDescent="0.3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8"/>
        <v>0</v>
      </c>
      <c r="U124" s="183">
        <f t="shared" si="129"/>
        <v>0</v>
      </c>
      <c r="V124" s="282"/>
      <c r="W124" s="282"/>
      <c r="X124" s="282"/>
      <c r="Y124" s="282"/>
      <c r="Z124" s="282"/>
      <c r="AA124" s="282"/>
      <c r="AB124" s="282"/>
      <c r="AC124" s="282"/>
      <c r="AD124" s="282"/>
      <c r="AE124" s="282"/>
      <c r="AF124" s="282"/>
      <c r="AG124" s="282"/>
      <c r="AH124" s="282"/>
      <c r="AI124" s="282"/>
      <c r="AJ124" s="282"/>
      <c r="AK124" s="282"/>
      <c r="AL124" s="282"/>
      <c r="AM124" s="283" t="str">
        <f t="shared" ca="1" si="152"/>
        <v/>
      </c>
      <c r="AN124" s="283"/>
      <c r="AO124" s="284" t="str">
        <f t="shared" ca="1" si="165"/>
        <v/>
      </c>
      <c r="AP124" s="284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1"/>
        <v>0</v>
      </c>
      <c r="BB124" s="133">
        <f t="shared" si="142"/>
        <v>0</v>
      </c>
      <c r="BC124" s="133">
        <f t="shared" si="143"/>
        <v>0</v>
      </c>
      <c r="BD124" s="133">
        <f t="shared" si="144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5" hidden="1" customHeight="1" thickBot="1" x14ac:dyDescent="0.3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8"/>
        <v>0</v>
      </c>
      <c r="U125" s="183">
        <f t="shared" si="129"/>
        <v>0</v>
      </c>
      <c r="V125" s="279"/>
      <c r="W125" s="279"/>
      <c r="X125" s="279"/>
      <c r="Y125" s="279"/>
      <c r="Z125" s="279"/>
      <c r="AA125" s="279"/>
      <c r="AB125" s="279"/>
      <c r="AC125" s="279"/>
      <c r="AD125" s="279"/>
      <c r="AE125" s="279"/>
      <c r="AF125" s="279"/>
      <c r="AG125" s="279"/>
      <c r="AH125" s="279"/>
      <c r="AI125" s="279"/>
      <c r="AJ125" s="279"/>
      <c r="AK125" s="279"/>
      <c r="AL125" s="279"/>
      <c r="AM125" s="280" t="str">
        <f t="shared" ca="1" si="152"/>
        <v/>
      </c>
      <c r="AN125" s="280"/>
      <c r="AO125" s="281" t="str">
        <f t="shared" ca="1" si="165"/>
        <v/>
      </c>
      <c r="AP125" s="28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1"/>
        <v>0</v>
      </c>
      <c r="BB125" s="133">
        <f t="shared" si="142"/>
        <v>0</v>
      </c>
      <c r="BC125" s="133">
        <f t="shared" si="143"/>
        <v>0</v>
      </c>
      <c r="BD125" s="133">
        <f t="shared" si="144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5" hidden="1" customHeight="1" thickBot="1" x14ac:dyDescent="0.3">
      <c r="A126" s="18"/>
      <c r="C126" s="20"/>
      <c r="D126" s="16"/>
      <c r="E126" s="16"/>
      <c r="T126" s="182">
        <f t="shared" si="128"/>
        <v>0</v>
      </c>
      <c r="U126" s="183">
        <f t="shared" si="129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5" hidden="1" customHeight="1" thickBot="1" x14ac:dyDescent="0.3">
      <c r="A127" s="169"/>
      <c r="B127" s="170"/>
      <c r="C127" s="215"/>
      <c r="D127" s="216">
        <f>E27</f>
        <v>0</v>
      </c>
      <c r="E127" s="173" t="str">
        <f>E3</f>
        <v xml:space="preserve">Erlenbach/Morlautern 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8"/>
        <v>0</v>
      </c>
      <c r="U127" s="183">
        <f t="shared" si="129"/>
        <v>0</v>
      </c>
      <c r="V127" s="286"/>
      <c r="W127" s="286"/>
      <c r="X127" s="286"/>
      <c r="Y127" s="286"/>
      <c r="Z127" s="286"/>
      <c r="AA127" s="286"/>
      <c r="AB127" s="286"/>
      <c r="AC127" s="286"/>
      <c r="AD127" s="286"/>
      <c r="AE127" s="286"/>
      <c r="AF127" s="286"/>
      <c r="AG127" s="286"/>
      <c r="AH127" s="286"/>
      <c r="AI127" s="286"/>
      <c r="AJ127" s="286"/>
      <c r="AK127" s="286"/>
      <c r="AL127" s="286"/>
      <c r="AM127" s="287" t="str">
        <f t="shared" ref="AM127:AM136" ca="1" si="170">IF(U127&lt;&gt;"","",IF(C127&lt;&gt;"","verlegt",IF(B127&lt;TODAY(),"offen","")))</f>
        <v/>
      </c>
      <c r="AN127" s="287"/>
      <c r="AO127" s="288" t="str">
        <f ca="1">IF(U127&lt;&gt;"","",IF(C127="","",IF(C127&lt;TODAY(),"offen","")))</f>
        <v/>
      </c>
      <c r="AP127" s="288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1"/>
        <v>0</v>
      </c>
      <c r="BB127" s="133">
        <f t="shared" si="142"/>
        <v>0</v>
      </c>
      <c r="BC127" s="133">
        <f t="shared" si="143"/>
        <v>0</v>
      </c>
      <c r="BD127" s="133">
        <f t="shared" si="144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5" hidden="1" customHeight="1" thickBot="1" x14ac:dyDescent="0.3">
      <c r="A128" s="186"/>
      <c r="B128" s="187"/>
      <c r="C128" s="219"/>
      <c r="D128" s="218">
        <f>D127</f>
        <v>0</v>
      </c>
      <c r="E128" s="190" t="str">
        <f>E6</f>
        <v>TV Rodenbach US I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8"/>
        <v>0</v>
      </c>
      <c r="U128" s="183">
        <f t="shared" si="129"/>
        <v>0</v>
      </c>
      <c r="V128" s="282"/>
      <c r="W128" s="282"/>
      <c r="X128" s="282"/>
      <c r="Y128" s="282"/>
      <c r="Z128" s="282"/>
      <c r="AA128" s="282"/>
      <c r="AB128" s="282"/>
      <c r="AC128" s="282"/>
      <c r="AD128" s="282"/>
      <c r="AE128" s="282"/>
      <c r="AF128" s="282"/>
      <c r="AG128" s="282"/>
      <c r="AH128" s="282"/>
      <c r="AI128" s="282"/>
      <c r="AJ128" s="282"/>
      <c r="AK128" s="282"/>
      <c r="AL128" s="282"/>
      <c r="AM128" s="283" t="str">
        <f t="shared" ca="1" si="170"/>
        <v/>
      </c>
      <c r="AN128" s="283"/>
      <c r="AO128" s="284" t="str">
        <f t="shared" ref="AO128:AO136" ca="1" si="183">IF(U128&lt;&gt;"","",IF(C128="","",IF(C128&lt;TODAY(),"offen","")))</f>
        <v/>
      </c>
      <c r="AP128" s="284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1"/>
        <v>0</v>
      </c>
      <c r="BB128" s="133">
        <f t="shared" si="142"/>
        <v>0</v>
      </c>
      <c r="BC128" s="133">
        <f t="shared" si="143"/>
        <v>0</v>
      </c>
      <c r="BD128" s="133">
        <f t="shared" si="144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5" hidden="1" customHeight="1" thickBot="1" x14ac:dyDescent="0.3">
      <c r="A129" s="186"/>
      <c r="B129" s="187"/>
      <c r="C129" s="219"/>
      <c r="D129" s="218">
        <f t="shared" ref="D129:D136" si="184">D128</f>
        <v>0</v>
      </c>
      <c r="E129" s="190" t="str">
        <f>E9</f>
        <v>SV Miesau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8"/>
        <v>0</v>
      </c>
      <c r="U129" s="183">
        <f t="shared" si="129"/>
        <v>0</v>
      </c>
      <c r="V129" s="282"/>
      <c r="W129" s="282"/>
      <c r="X129" s="282"/>
      <c r="Y129" s="282"/>
      <c r="Z129" s="282"/>
      <c r="AA129" s="282"/>
      <c r="AB129" s="282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3" t="str">
        <f t="shared" ca="1" si="170"/>
        <v/>
      </c>
      <c r="AN129" s="283"/>
      <c r="AO129" s="284" t="str">
        <f t="shared" ca="1" si="183"/>
        <v/>
      </c>
      <c r="AP129" s="284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1"/>
        <v>0</v>
      </c>
      <c r="BB129" s="133">
        <f t="shared" si="142"/>
        <v>0</v>
      </c>
      <c r="BC129" s="133">
        <f t="shared" si="143"/>
        <v>0</v>
      </c>
      <c r="BD129" s="133">
        <f t="shared" si="144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5" hidden="1" customHeight="1" thickBot="1" x14ac:dyDescent="0.3">
      <c r="A130" s="186"/>
      <c r="B130" s="187"/>
      <c r="C130" s="219"/>
      <c r="D130" s="218">
        <f t="shared" si="184"/>
        <v>0</v>
      </c>
      <c r="E130" s="190" t="str">
        <f>E12</f>
        <v>TV Rodenbach US III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8"/>
        <v>0</v>
      </c>
      <c r="U130" s="183">
        <f t="shared" si="129"/>
        <v>0</v>
      </c>
      <c r="V130" s="282"/>
      <c r="W130" s="282"/>
      <c r="X130" s="282"/>
      <c r="Y130" s="282"/>
      <c r="Z130" s="282"/>
      <c r="AA130" s="282"/>
      <c r="AB130" s="282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5" t="str">
        <f t="shared" ca="1" si="170"/>
        <v/>
      </c>
      <c r="AN130" s="285"/>
      <c r="AO130" s="284" t="str">
        <f t="shared" ca="1" si="183"/>
        <v/>
      </c>
      <c r="AP130" s="284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1"/>
        <v>0</v>
      </c>
      <c r="BB130" s="133">
        <f t="shared" si="142"/>
        <v>0</v>
      </c>
      <c r="BC130" s="133">
        <f t="shared" si="143"/>
        <v>0</v>
      </c>
      <c r="BD130" s="133">
        <f t="shared" si="144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5" hidden="1" customHeight="1" thickBot="1" x14ac:dyDescent="0.3">
      <c r="A131" s="186"/>
      <c r="B131" s="187"/>
      <c r="C131" s="219"/>
      <c r="D131" s="218">
        <f t="shared" si="184"/>
        <v>0</v>
      </c>
      <c r="E131" s="190" t="str">
        <f>E15</f>
        <v>TSG Trippstadt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8"/>
        <v>0</v>
      </c>
      <c r="U131" s="183">
        <f t="shared" si="129"/>
        <v>0</v>
      </c>
      <c r="V131" s="282"/>
      <c r="W131" s="282"/>
      <c r="X131" s="282"/>
      <c r="Y131" s="282"/>
      <c r="Z131" s="282"/>
      <c r="AA131" s="282"/>
      <c r="AB131" s="282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3" t="str">
        <f t="shared" ca="1" si="170"/>
        <v/>
      </c>
      <c r="AN131" s="283"/>
      <c r="AO131" s="284" t="str">
        <f t="shared" ca="1" si="183"/>
        <v/>
      </c>
      <c r="AP131" s="284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1"/>
        <v>0</v>
      </c>
      <c r="BB131" s="133">
        <f t="shared" si="142"/>
        <v>0</v>
      </c>
      <c r="BC131" s="133">
        <f t="shared" si="143"/>
        <v>0</v>
      </c>
      <c r="BD131" s="133">
        <f t="shared" si="144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5" hidden="1" customHeight="1" thickBot="1" x14ac:dyDescent="0.3">
      <c r="A132" s="186"/>
      <c r="B132" s="187"/>
      <c r="C132" s="219"/>
      <c r="D132" s="218">
        <f t="shared" si="184"/>
        <v>0</v>
      </c>
      <c r="E132" s="190" t="str">
        <f>E18</f>
        <v>TV Rodenbach US II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8"/>
        <v>0</v>
      </c>
      <c r="U132" s="183">
        <f t="shared" si="129"/>
        <v>0</v>
      </c>
      <c r="V132" s="282"/>
      <c r="W132" s="282"/>
      <c r="X132" s="282"/>
      <c r="Y132" s="282"/>
      <c r="Z132" s="282"/>
      <c r="AA132" s="282"/>
      <c r="AB132" s="282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3" t="str">
        <f t="shared" ca="1" si="170"/>
        <v/>
      </c>
      <c r="AN132" s="283"/>
      <c r="AO132" s="284" t="str">
        <f t="shared" ca="1" si="183"/>
        <v/>
      </c>
      <c r="AP132" s="284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1"/>
        <v>0</v>
      </c>
      <c r="BB132" s="133">
        <f t="shared" si="142"/>
        <v>0</v>
      </c>
      <c r="BC132" s="133">
        <f t="shared" si="143"/>
        <v>0</v>
      </c>
      <c r="BD132" s="133">
        <f t="shared" si="144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5" hidden="1" customHeight="1" thickBot="1" x14ac:dyDescent="0.3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8"/>
        <v>0</v>
      </c>
      <c r="U133" s="183">
        <f t="shared" si="129"/>
        <v>0</v>
      </c>
      <c r="V133" s="282"/>
      <c r="W133" s="282"/>
      <c r="X133" s="282"/>
      <c r="Y133" s="282"/>
      <c r="Z133" s="282"/>
      <c r="AA133" s="282"/>
      <c r="AB133" s="282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3" t="str">
        <f t="shared" ca="1" si="170"/>
        <v/>
      </c>
      <c r="AN133" s="283"/>
      <c r="AO133" s="284" t="str">
        <f t="shared" ca="1" si="183"/>
        <v/>
      </c>
      <c r="AP133" s="284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1"/>
        <v>0</v>
      </c>
      <c r="BB133" s="133">
        <f t="shared" si="142"/>
        <v>0</v>
      </c>
      <c r="BC133" s="133">
        <f t="shared" si="143"/>
        <v>0</v>
      </c>
      <c r="BD133" s="133">
        <f t="shared" si="144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5" hidden="1" customHeight="1" thickBot="1" x14ac:dyDescent="0.3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8"/>
        <v>0</v>
      </c>
      <c r="U134" s="183">
        <f t="shared" si="129"/>
        <v>0</v>
      </c>
      <c r="V134" s="282"/>
      <c r="W134" s="282"/>
      <c r="X134" s="282"/>
      <c r="Y134" s="282"/>
      <c r="Z134" s="282"/>
      <c r="AA134" s="282"/>
      <c r="AB134" s="282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3" t="str">
        <f t="shared" ca="1" si="170"/>
        <v/>
      </c>
      <c r="AN134" s="283"/>
      <c r="AO134" s="284" t="str">
        <f t="shared" ca="1" si="183"/>
        <v/>
      </c>
      <c r="AP134" s="284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1"/>
        <v>0</v>
      </c>
      <c r="BB134" s="133">
        <f t="shared" si="142"/>
        <v>0</v>
      </c>
      <c r="BC134" s="133">
        <f t="shared" si="143"/>
        <v>0</v>
      </c>
      <c r="BD134" s="133">
        <f t="shared" si="144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5" hidden="1" customHeight="1" thickBot="1" x14ac:dyDescent="0.3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8"/>
        <v>0</v>
      </c>
      <c r="U135" s="183">
        <f t="shared" si="129"/>
        <v>0</v>
      </c>
      <c r="V135" s="282"/>
      <c r="W135" s="282"/>
      <c r="X135" s="282"/>
      <c r="Y135" s="282"/>
      <c r="Z135" s="282"/>
      <c r="AA135" s="282"/>
      <c r="AB135" s="282"/>
      <c r="AC135" s="282"/>
      <c r="AD135" s="282"/>
      <c r="AE135" s="282"/>
      <c r="AF135" s="282"/>
      <c r="AG135" s="282"/>
      <c r="AH135" s="282"/>
      <c r="AI135" s="282"/>
      <c r="AJ135" s="282"/>
      <c r="AK135" s="282"/>
      <c r="AL135" s="282"/>
      <c r="AM135" s="283" t="str">
        <f t="shared" ca="1" si="170"/>
        <v/>
      </c>
      <c r="AN135" s="283"/>
      <c r="AO135" s="284" t="str">
        <f t="shared" ca="1" si="183"/>
        <v/>
      </c>
      <c r="AP135" s="284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1"/>
        <v>0</v>
      </c>
      <c r="BB135" s="133">
        <f t="shared" si="142"/>
        <v>0</v>
      </c>
      <c r="BC135" s="133">
        <f t="shared" si="143"/>
        <v>0</v>
      </c>
      <c r="BD135" s="133">
        <f t="shared" si="144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5" hidden="1" customHeight="1" thickBot="1" x14ac:dyDescent="0.3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8"/>
        <v>0</v>
      </c>
      <c r="U136" s="183">
        <f t="shared" si="129"/>
        <v>0</v>
      </c>
      <c r="V136" s="279"/>
      <c r="W136" s="279"/>
      <c r="X136" s="279"/>
      <c r="Y136" s="279"/>
      <c r="Z136" s="279"/>
      <c r="AA136" s="279"/>
      <c r="AB136" s="279"/>
      <c r="AC136" s="279"/>
      <c r="AD136" s="279"/>
      <c r="AE136" s="279"/>
      <c r="AF136" s="279"/>
      <c r="AG136" s="279"/>
      <c r="AH136" s="279"/>
      <c r="AI136" s="279"/>
      <c r="AJ136" s="279"/>
      <c r="AK136" s="279"/>
      <c r="AL136" s="279"/>
      <c r="AM136" s="280" t="str">
        <f t="shared" ca="1" si="170"/>
        <v/>
      </c>
      <c r="AN136" s="280"/>
      <c r="AO136" s="281" t="str">
        <f t="shared" ca="1" si="183"/>
        <v/>
      </c>
      <c r="AP136" s="28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1"/>
        <v>0</v>
      </c>
      <c r="BB136" s="133">
        <f t="shared" si="142"/>
        <v>0</v>
      </c>
      <c r="BC136" s="133">
        <f t="shared" si="143"/>
        <v>0</v>
      </c>
      <c r="BD136" s="133">
        <f t="shared" si="144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5" hidden="1" customHeight="1" thickBot="1" x14ac:dyDescent="0.3">
      <c r="A137" s="18"/>
      <c r="C137" s="20"/>
      <c r="D137" s="16"/>
      <c r="E137" s="16"/>
      <c r="T137" s="182">
        <f t="shared" si="128"/>
        <v>0</v>
      </c>
      <c r="U137" s="183">
        <f t="shared" si="129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5" hidden="1" customHeight="1" thickBot="1" x14ac:dyDescent="0.3">
      <c r="A138" s="169"/>
      <c r="B138" s="170"/>
      <c r="C138" s="215"/>
      <c r="D138" s="216">
        <f>E30</f>
        <v>0</v>
      </c>
      <c r="E138" s="173" t="str">
        <f>E3</f>
        <v xml:space="preserve">Erlenbach/Morlautern 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8"/>
        <v>0</v>
      </c>
      <c r="U138" s="183">
        <f t="shared" si="129"/>
        <v>0</v>
      </c>
      <c r="V138" s="286"/>
      <c r="W138" s="286"/>
      <c r="X138" s="286"/>
      <c r="Y138" s="286"/>
      <c r="Z138" s="286"/>
      <c r="AA138" s="286"/>
      <c r="AB138" s="286"/>
      <c r="AC138" s="286"/>
      <c r="AD138" s="286"/>
      <c r="AE138" s="286"/>
      <c r="AF138" s="286"/>
      <c r="AG138" s="286"/>
      <c r="AH138" s="286"/>
      <c r="AI138" s="286"/>
      <c r="AJ138" s="286"/>
      <c r="AK138" s="286"/>
      <c r="AL138" s="286"/>
      <c r="AM138" s="287" t="str">
        <f t="shared" ref="AM138:AM147" ca="1" si="188">IF(U138&lt;&gt;"","",IF(C138&lt;&gt;"","verlegt",IF(B138&lt;TODAY(),"offen","")))</f>
        <v/>
      </c>
      <c r="AN138" s="287"/>
      <c r="AO138" s="288" t="str">
        <f ca="1">IF(U138&lt;&gt;"","",IF(C138="","",IF(C138&lt;TODAY(),"offen","")))</f>
        <v/>
      </c>
      <c r="AP138" s="288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1"/>
        <v>0</v>
      </c>
      <c r="BB138" s="133">
        <f t="shared" si="142"/>
        <v>0</v>
      </c>
      <c r="BC138" s="133">
        <f t="shared" si="143"/>
        <v>0</v>
      </c>
      <c r="BD138" s="133">
        <f t="shared" si="144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5" hidden="1" customHeight="1" thickBot="1" x14ac:dyDescent="0.3">
      <c r="A139" s="186"/>
      <c r="B139" s="187"/>
      <c r="C139" s="219"/>
      <c r="D139" s="218">
        <f>D138</f>
        <v>0</v>
      </c>
      <c r="E139" s="190" t="str">
        <f>E6</f>
        <v>TV Rodenbach US I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8"/>
        <v>0</v>
      </c>
      <c r="U139" s="183">
        <f t="shared" si="129"/>
        <v>0</v>
      </c>
      <c r="V139" s="282"/>
      <c r="W139" s="282"/>
      <c r="X139" s="282"/>
      <c r="Y139" s="282"/>
      <c r="Z139" s="282"/>
      <c r="AA139" s="282"/>
      <c r="AB139" s="282"/>
      <c r="AC139" s="282"/>
      <c r="AD139" s="282"/>
      <c r="AE139" s="282"/>
      <c r="AF139" s="282"/>
      <c r="AG139" s="282"/>
      <c r="AH139" s="282"/>
      <c r="AI139" s="282"/>
      <c r="AJ139" s="282"/>
      <c r="AK139" s="282"/>
      <c r="AL139" s="282"/>
      <c r="AM139" s="283" t="str">
        <f t="shared" ca="1" si="188"/>
        <v/>
      </c>
      <c r="AN139" s="283"/>
      <c r="AO139" s="284" t="str">
        <f t="shared" ref="AO139:AO147" ca="1" si="201">IF(U139&lt;&gt;"","",IF(C139="","",IF(C139&lt;TODAY(),"offen","")))</f>
        <v/>
      </c>
      <c r="AP139" s="284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1"/>
        <v>0</v>
      </c>
      <c r="BB139" s="133">
        <f t="shared" si="142"/>
        <v>0</v>
      </c>
      <c r="BC139" s="133">
        <f t="shared" si="143"/>
        <v>0</v>
      </c>
      <c r="BD139" s="133">
        <f t="shared" si="144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5" hidden="1" customHeight="1" thickBot="1" x14ac:dyDescent="0.3">
      <c r="A140" s="186"/>
      <c r="B140" s="187"/>
      <c r="C140" s="219"/>
      <c r="D140" s="218">
        <f t="shared" ref="D140:D147" si="202">D139</f>
        <v>0</v>
      </c>
      <c r="E140" s="190" t="str">
        <f>E9</f>
        <v>SV Miesau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8"/>
        <v>0</v>
      </c>
      <c r="U140" s="183">
        <f t="shared" si="129"/>
        <v>0</v>
      </c>
      <c r="V140" s="282"/>
      <c r="W140" s="282"/>
      <c r="X140" s="282"/>
      <c r="Y140" s="282"/>
      <c r="Z140" s="282"/>
      <c r="AA140" s="282"/>
      <c r="AB140" s="282"/>
      <c r="AC140" s="282"/>
      <c r="AD140" s="282"/>
      <c r="AE140" s="282"/>
      <c r="AF140" s="282"/>
      <c r="AG140" s="282"/>
      <c r="AH140" s="282"/>
      <c r="AI140" s="282"/>
      <c r="AJ140" s="282"/>
      <c r="AK140" s="282"/>
      <c r="AL140" s="282"/>
      <c r="AM140" s="283" t="str">
        <f t="shared" ca="1" si="188"/>
        <v/>
      </c>
      <c r="AN140" s="283"/>
      <c r="AO140" s="284" t="str">
        <f t="shared" ca="1" si="201"/>
        <v/>
      </c>
      <c r="AP140" s="284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1"/>
        <v>0</v>
      </c>
      <c r="BB140" s="133">
        <f t="shared" si="142"/>
        <v>0</v>
      </c>
      <c r="BC140" s="133">
        <f t="shared" si="143"/>
        <v>0</v>
      </c>
      <c r="BD140" s="133">
        <f t="shared" si="144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5" hidden="1" customHeight="1" thickBot="1" x14ac:dyDescent="0.3">
      <c r="A141" s="186"/>
      <c r="B141" s="187"/>
      <c r="C141" s="219"/>
      <c r="D141" s="218">
        <f t="shared" si="202"/>
        <v>0</v>
      </c>
      <c r="E141" s="190" t="str">
        <f>E12</f>
        <v>TV Rodenbach US III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8"/>
        <v>0</v>
      </c>
      <c r="U141" s="183">
        <f t="shared" si="129"/>
        <v>0</v>
      </c>
      <c r="V141" s="282"/>
      <c r="W141" s="282"/>
      <c r="X141" s="282"/>
      <c r="Y141" s="282"/>
      <c r="Z141" s="282"/>
      <c r="AA141" s="282"/>
      <c r="AB141" s="282"/>
      <c r="AC141" s="282"/>
      <c r="AD141" s="282"/>
      <c r="AE141" s="282"/>
      <c r="AF141" s="282"/>
      <c r="AG141" s="282"/>
      <c r="AH141" s="282"/>
      <c r="AI141" s="282"/>
      <c r="AJ141" s="282"/>
      <c r="AK141" s="282"/>
      <c r="AL141" s="282"/>
      <c r="AM141" s="285" t="str">
        <f t="shared" ca="1" si="188"/>
        <v/>
      </c>
      <c r="AN141" s="285"/>
      <c r="AO141" s="284" t="str">
        <f t="shared" ca="1" si="201"/>
        <v/>
      </c>
      <c r="AP141" s="284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1"/>
        <v>0</v>
      </c>
      <c r="BB141" s="133">
        <f t="shared" si="142"/>
        <v>0</v>
      </c>
      <c r="BC141" s="133">
        <f t="shared" si="143"/>
        <v>0</v>
      </c>
      <c r="BD141" s="133">
        <f t="shared" si="144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5" hidden="1" customHeight="1" thickBot="1" x14ac:dyDescent="0.3">
      <c r="A142" s="186"/>
      <c r="B142" s="187"/>
      <c r="C142" s="219"/>
      <c r="D142" s="218">
        <f t="shared" si="202"/>
        <v>0</v>
      </c>
      <c r="E142" s="190" t="str">
        <f>E15</f>
        <v>TSG Trippstadt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8"/>
        <v>0</v>
      </c>
      <c r="U142" s="183">
        <f t="shared" si="129"/>
        <v>0</v>
      </c>
      <c r="V142" s="282"/>
      <c r="W142" s="282"/>
      <c r="X142" s="282"/>
      <c r="Y142" s="282"/>
      <c r="Z142" s="282"/>
      <c r="AA142" s="282"/>
      <c r="AB142" s="282"/>
      <c r="AC142" s="282"/>
      <c r="AD142" s="282"/>
      <c r="AE142" s="282"/>
      <c r="AF142" s="282"/>
      <c r="AG142" s="282"/>
      <c r="AH142" s="282"/>
      <c r="AI142" s="282"/>
      <c r="AJ142" s="282"/>
      <c r="AK142" s="282"/>
      <c r="AL142" s="282"/>
      <c r="AM142" s="283" t="str">
        <f t="shared" ca="1" si="188"/>
        <v/>
      </c>
      <c r="AN142" s="283"/>
      <c r="AO142" s="284" t="str">
        <f t="shared" ca="1" si="201"/>
        <v/>
      </c>
      <c r="AP142" s="284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1"/>
        <v>0</v>
      </c>
      <c r="BB142" s="133">
        <f t="shared" si="142"/>
        <v>0</v>
      </c>
      <c r="BC142" s="133">
        <f t="shared" si="143"/>
        <v>0</v>
      </c>
      <c r="BD142" s="133">
        <f t="shared" si="144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5" hidden="1" customHeight="1" thickBot="1" x14ac:dyDescent="0.3">
      <c r="A143" s="186"/>
      <c r="B143" s="187"/>
      <c r="C143" s="219"/>
      <c r="D143" s="218">
        <f t="shared" si="202"/>
        <v>0</v>
      </c>
      <c r="E143" s="190" t="str">
        <f>E18</f>
        <v>TV Rodenbach US II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8"/>
        <v>0</v>
      </c>
      <c r="U143" s="183">
        <f t="shared" si="129"/>
        <v>0</v>
      </c>
      <c r="V143" s="282"/>
      <c r="W143" s="282"/>
      <c r="X143" s="282"/>
      <c r="Y143" s="282"/>
      <c r="Z143" s="282"/>
      <c r="AA143" s="282"/>
      <c r="AB143" s="282"/>
      <c r="AC143" s="282"/>
      <c r="AD143" s="282"/>
      <c r="AE143" s="282"/>
      <c r="AF143" s="282"/>
      <c r="AG143" s="282"/>
      <c r="AH143" s="282"/>
      <c r="AI143" s="282"/>
      <c r="AJ143" s="282"/>
      <c r="AK143" s="282"/>
      <c r="AL143" s="282"/>
      <c r="AM143" s="283" t="str">
        <f t="shared" ca="1" si="188"/>
        <v/>
      </c>
      <c r="AN143" s="283"/>
      <c r="AO143" s="284" t="str">
        <f t="shared" ca="1" si="201"/>
        <v/>
      </c>
      <c r="AP143" s="284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1"/>
        <v>0</v>
      </c>
      <c r="BB143" s="133">
        <f t="shared" si="142"/>
        <v>0</v>
      </c>
      <c r="BC143" s="133">
        <f t="shared" si="143"/>
        <v>0</v>
      </c>
      <c r="BD143" s="133">
        <f t="shared" si="144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5" hidden="1" customHeight="1" thickBot="1" x14ac:dyDescent="0.3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8"/>
        <v>0</v>
      </c>
      <c r="U144" s="183">
        <f t="shared" si="129"/>
        <v>0</v>
      </c>
      <c r="V144" s="282"/>
      <c r="W144" s="282"/>
      <c r="X144" s="282"/>
      <c r="Y144" s="282"/>
      <c r="Z144" s="282"/>
      <c r="AA144" s="282"/>
      <c r="AB144" s="282"/>
      <c r="AC144" s="282"/>
      <c r="AD144" s="282"/>
      <c r="AE144" s="282"/>
      <c r="AF144" s="282"/>
      <c r="AG144" s="282"/>
      <c r="AH144" s="282"/>
      <c r="AI144" s="282"/>
      <c r="AJ144" s="282"/>
      <c r="AK144" s="282"/>
      <c r="AL144" s="282"/>
      <c r="AM144" s="283" t="str">
        <f t="shared" ca="1" si="188"/>
        <v/>
      </c>
      <c r="AN144" s="283"/>
      <c r="AO144" s="284" t="str">
        <f t="shared" ca="1" si="201"/>
        <v/>
      </c>
      <c r="AP144" s="284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1"/>
        <v>0</v>
      </c>
      <c r="BB144" s="133">
        <f t="shared" si="142"/>
        <v>0</v>
      </c>
      <c r="BC144" s="133">
        <f t="shared" si="143"/>
        <v>0</v>
      </c>
      <c r="BD144" s="133">
        <f t="shared" si="144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5" hidden="1" customHeight="1" thickBot="1" x14ac:dyDescent="0.3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8"/>
        <v>0</v>
      </c>
      <c r="U145" s="183">
        <f t="shared" si="129"/>
        <v>0</v>
      </c>
      <c r="V145" s="282"/>
      <c r="W145" s="282"/>
      <c r="X145" s="282"/>
      <c r="Y145" s="282"/>
      <c r="Z145" s="282"/>
      <c r="AA145" s="282"/>
      <c r="AB145" s="282"/>
      <c r="AC145" s="282"/>
      <c r="AD145" s="282"/>
      <c r="AE145" s="282"/>
      <c r="AF145" s="282"/>
      <c r="AG145" s="282"/>
      <c r="AH145" s="282"/>
      <c r="AI145" s="282"/>
      <c r="AJ145" s="282"/>
      <c r="AK145" s="282"/>
      <c r="AL145" s="282"/>
      <c r="AM145" s="283" t="str">
        <f t="shared" ca="1" si="188"/>
        <v/>
      </c>
      <c r="AN145" s="283"/>
      <c r="AO145" s="284" t="str">
        <f t="shared" ca="1" si="201"/>
        <v/>
      </c>
      <c r="AP145" s="284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1"/>
        <v>0</v>
      </c>
      <c r="BB145" s="133">
        <f t="shared" si="142"/>
        <v>0</v>
      </c>
      <c r="BC145" s="133">
        <f t="shared" si="143"/>
        <v>0</v>
      </c>
      <c r="BD145" s="133">
        <f t="shared" si="144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5" hidden="1" customHeight="1" thickBot="1" x14ac:dyDescent="0.3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8"/>
        <v>0</v>
      </c>
      <c r="U146" s="183">
        <f t="shared" si="129"/>
        <v>0</v>
      </c>
      <c r="V146" s="282"/>
      <c r="W146" s="282"/>
      <c r="X146" s="282"/>
      <c r="Y146" s="282"/>
      <c r="Z146" s="282"/>
      <c r="AA146" s="282"/>
      <c r="AB146" s="282"/>
      <c r="AC146" s="282"/>
      <c r="AD146" s="282"/>
      <c r="AE146" s="282"/>
      <c r="AF146" s="282"/>
      <c r="AG146" s="282"/>
      <c r="AH146" s="282"/>
      <c r="AI146" s="282"/>
      <c r="AJ146" s="282"/>
      <c r="AK146" s="282"/>
      <c r="AL146" s="282"/>
      <c r="AM146" s="283" t="str">
        <f t="shared" ca="1" si="188"/>
        <v/>
      </c>
      <c r="AN146" s="283"/>
      <c r="AO146" s="284" t="str">
        <f t="shared" ca="1" si="201"/>
        <v/>
      </c>
      <c r="AP146" s="284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1"/>
        <v>0</v>
      </c>
      <c r="BB146" s="133">
        <f t="shared" si="142"/>
        <v>0</v>
      </c>
      <c r="BC146" s="133">
        <f t="shared" si="143"/>
        <v>0</v>
      </c>
      <c r="BD146" s="133">
        <f t="shared" si="144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5" hidden="1" customHeight="1" thickBot="1" x14ac:dyDescent="0.3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8"/>
        <v>0</v>
      </c>
      <c r="U147" s="183">
        <f t="shared" si="129"/>
        <v>0</v>
      </c>
      <c r="V147" s="279"/>
      <c r="W147" s="279"/>
      <c r="X147" s="279"/>
      <c r="Y147" s="279"/>
      <c r="Z147" s="279"/>
      <c r="AA147" s="279"/>
      <c r="AB147" s="279"/>
      <c r="AC147" s="279"/>
      <c r="AD147" s="279"/>
      <c r="AE147" s="279"/>
      <c r="AF147" s="279"/>
      <c r="AG147" s="279"/>
      <c r="AH147" s="279"/>
      <c r="AI147" s="279"/>
      <c r="AJ147" s="279"/>
      <c r="AK147" s="279"/>
      <c r="AL147" s="279"/>
      <c r="AM147" s="280" t="str">
        <f t="shared" ca="1" si="188"/>
        <v/>
      </c>
      <c r="AN147" s="280"/>
      <c r="AO147" s="281" t="str">
        <f t="shared" ca="1" si="201"/>
        <v/>
      </c>
      <c r="AP147" s="28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1"/>
        <v>0</v>
      </c>
      <c r="BB147" s="133">
        <f t="shared" si="142"/>
        <v>0</v>
      </c>
      <c r="BC147" s="133">
        <f t="shared" si="143"/>
        <v>0</v>
      </c>
      <c r="BD147" s="133">
        <f t="shared" si="144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5" hidden="1" customHeight="1" thickBot="1" x14ac:dyDescent="0.3">
      <c r="A148" s="18"/>
      <c r="C148" s="20"/>
      <c r="D148" s="16"/>
      <c r="E148" s="16"/>
      <c r="T148" s="182">
        <f t="shared" si="128"/>
        <v>0</v>
      </c>
      <c r="U148" s="183">
        <f t="shared" si="129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5" hidden="1" customHeight="1" thickBot="1" x14ac:dyDescent="0.3">
      <c r="A149" s="169"/>
      <c r="B149" s="170"/>
      <c r="C149" s="215"/>
      <c r="D149" s="216">
        <f>E33</f>
        <v>0</v>
      </c>
      <c r="E149" s="173" t="str">
        <f>E3</f>
        <v xml:space="preserve">Erlenbach/Morlautern 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8"/>
        <v>0</v>
      </c>
      <c r="U149" s="183">
        <f t="shared" si="129"/>
        <v>0</v>
      </c>
      <c r="V149" s="286"/>
      <c r="W149" s="286"/>
      <c r="X149" s="286"/>
      <c r="Y149" s="286"/>
      <c r="Z149" s="286"/>
      <c r="AA149" s="286"/>
      <c r="AB149" s="286"/>
      <c r="AC149" s="286"/>
      <c r="AD149" s="286"/>
      <c r="AE149" s="286"/>
      <c r="AF149" s="286"/>
      <c r="AG149" s="286"/>
      <c r="AH149" s="286"/>
      <c r="AI149" s="286"/>
      <c r="AJ149" s="286"/>
      <c r="AK149" s="286"/>
      <c r="AL149" s="286"/>
      <c r="AM149" s="287" t="str">
        <f t="shared" ref="AM149:AM158" ca="1" si="206">IF(U149&lt;&gt;"","",IF(C149&lt;&gt;"","verlegt",IF(B149&lt;TODAY(),"offen","")))</f>
        <v/>
      </c>
      <c r="AN149" s="287"/>
      <c r="AO149" s="288" t="str">
        <f ca="1">IF(U149&lt;&gt;"","",IF(C149="","",IF(C149&lt;TODAY(),"offen","")))</f>
        <v/>
      </c>
      <c r="AP149" s="288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1"/>
        <v>0</v>
      </c>
      <c r="BB149" s="133">
        <f t="shared" si="142"/>
        <v>0</v>
      </c>
      <c r="BC149" s="133">
        <f t="shared" si="143"/>
        <v>0</v>
      </c>
      <c r="BD149" s="133">
        <f t="shared" si="144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5" hidden="1" customHeight="1" thickBot="1" x14ac:dyDescent="0.3">
      <c r="A150" s="186"/>
      <c r="B150" s="187"/>
      <c r="C150" s="219"/>
      <c r="D150" s="218">
        <f>D149</f>
        <v>0</v>
      </c>
      <c r="E150" s="190" t="str">
        <f>E6</f>
        <v>TV Rodenbach US I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8"/>
        <v>0</v>
      </c>
      <c r="U150" s="183">
        <f t="shared" si="129"/>
        <v>0</v>
      </c>
      <c r="V150" s="282"/>
      <c r="W150" s="282"/>
      <c r="X150" s="282"/>
      <c r="Y150" s="282"/>
      <c r="Z150" s="282"/>
      <c r="AA150" s="282"/>
      <c r="AB150" s="282"/>
      <c r="AC150" s="282"/>
      <c r="AD150" s="282"/>
      <c r="AE150" s="282"/>
      <c r="AF150" s="282"/>
      <c r="AG150" s="282"/>
      <c r="AH150" s="282"/>
      <c r="AI150" s="282"/>
      <c r="AJ150" s="282"/>
      <c r="AK150" s="282"/>
      <c r="AL150" s="282"/>
      <c r="AM150" s="283" t="str">
        <f t="shared" ca="1" si="206"/>
        <v/>
      </c>
      <c r="AN150" s="283"/>
      <c r="AO150" s="284" t="str">
        <f t="shared" ref="AO150:AO158" ca="1" si="218">IF(U150&lt;&gt;"","",IF(C150="","",IF(C150&lt;TODAY(),"offen","")))</f>
        <v/>
      </c>
      <c r="AP150" s="284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1"/>
        <v>0</v>
      </c>
      <c r="BB150" s="133">
        <f t="shared" si="142"/>
        <v>0</v>
      </c>
      <c r="BC150" s="133">
        <f t="shared" si="143"/>
        <v>0</v>
      </c>
      <c r="BD150" s="133">
        <f t="shared" si="144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5" hidden="1" customHeight="1" thickBot="1" x14ac:dyDescent="0.3">
      <c r="A151" s="186"/>
      <c r="B151" s="187"/>
      <c r="C151" s="219"/>
      <c r="D151" s="218">
        <f t="shared" ref="D151:D158" si="220">D150</f>
        <v>0</v>
      </c>
      <c r="E151" s="190" t="str">
        <f>E9</f>
        <v>SV Miesau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8"/>
        <v>0</v>
      </c>
      <c r="U151" s="183">
        <f t="shared" si="129"/>
        <v>0</v>
      </c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3" t="str">
        <f t="shared" ca="1" si="206"/>
        <v/>
      </c>
      <c r="AN151" s="283"/>
      <c r="AO151" s="284" t="str">
        <f t="shared" ca="1" si="218"/>
        <v/>
      </c>
      <c r="AP151" s="284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1"/>
        <v>0</v>
      </c>
      <c r="BB151" s="133">
        <f t="shared" si="142"/>
        <v>0</v>
      </c>
      <c r="BC151" s="133">
        <f t="shared" si="143"/>
        <v>0</v>
      </c>
      <c r="BD151" s="133">
        <f t="shared" si="144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5" hidden="1" customHeight="1" thickBot="1" x14ac:dyDescent="0.3">
      <c r="A152" s="186"/>
      <c r="B152" s="187"/>
      <c r="C152" s="219"/>
      <c r="D152" s="218">
        <f t="shared" si="220"/>
        <v>0</v>
      </c>
      <c r="E152" s="190" t="str">
        <f>E12</f>
        <v>TV Rodenbach US III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8"/>
        <v>0</v>
      </c>
      <c r="U152" s="183">
        <f t="shared" si="129"/>
        <v>0</v>
      </c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5" t="str">
        <f t="shared" ca="1" si="206"/>
        <v/>
      </c>
      <c r="AN152" s="285"/>
      <c r="AO152" s="284" t="str">
        <f t="shared" ca="1" si="218"/>
        <v/>
      </c>
      <c r="AP152" s="284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1"/>
        <v>0</v>
      </c>
      <c r="BB152" s="133">
        <f t="shared" si="142"/>
        <v>0</v>
      </c>
      <c r="BC152" s="133">
        <f t="shared" si="143"/>
        <v>0</v>
      </c>
      <c r="BD152" s="133">
        <f t="shared" si="144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5" hidden="1" customHeight="1" thickBot="1" x14ac:dyDescent="0.3">
      <c r="A153" s="186"/>
      <c r="B153" s="187"/>
      <c r="C153" s="219"/>
      <c r="D153" s="218">
        <f t="shared" si="220"/>
        <v>0</v>
      </c>
      <c r="E153" s="190" t="str">
        <f>E15</f>
        <v>TSG Trippstadt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8"/>
        <v>0</v>
      </c>
      <c r="U153" s="183">
        <f t="shared" si="129"/>
        <v>0</v>
      </c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3" t="str">
        <f t="shared" ca="1" si="206"/>
        <v/>
      </c>
      <c r="AN153" s="283"/>
      <c r="AO153" s="284" t="str">
        <f t="shared" ca="1" si="218"/>
        <v/>
      </c>
      <c r="AP153" s="284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1"/>
        <v>0</v>
      </c>
      <c r="BB153" s="133">
        <f t="shared" si="142"/>
        <v>0</v>
      </c>
      <c r="BC153" s="133">
        <f t="shared" si="143"/>
        <v>0</v>
      </c>
      <c r="BD153" s="133">
        <f t="shared" si="144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5" hidden="1" customHeight="1" thickBot="1" x14ac:dyDescent="0.3">
      <c r="A154" s="186"/>
      <c r="B154" s="187"/>
      <c r="C154" s="219"/>
      <c r="D154" s="218">
        <f t="shared" si="220"/>
        <v>0</v>
      </c>
      <c r="E154" s="190" t="str">
        <f>E18</f>
        <v>TV Rodenbach US II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8"/>
        <v>0</v>
      </c>
      <c r="U154" s="183">
        <f t="shared" si="129"/>
        <v>0</v>
      </c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3" t="str">
        <f t="shared" ca="1" si="206"/>
        <v/>
      </c>
      <c r="AN154" s="283"/>
      <c r="AO154" s="284" t="str">
        <f t="shared" ca="1" si="218"/>
        <v/>
      </c>
      <c r="AP154" s="284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1"/>
        <v>0</v>
      </c>
      <c r="BB154" s="133">
        <f t="shared" si="142"/>
        <v>0</v>
      </c>
      <c r="BC154" s="133">
        <f t="shared" si="143"/>
        <v>0</v>
      </c>
      <c r="BD154" s="133">
        <f t="shared" si="144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5" hidden="1" customHeight="1" thickBot="1" x14ac:dyDescent="0.3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8"/>
        <v>0</v>
      </c>
      <c r="U155" s="183">
        <f t="shared" si="129"/>
        <v>0</v>
      </c>
      <c r="V155" s="282"/>
      <c r="W155" s="282"/>
      <c r="X155" s="282"/>
      <c r="Y155" s="282"/>
      <c r="Z155" s="282"/>
      <c r="AA155" s="282"/>
      <c r="AB155" s="282"/>
      <c r="AC155" s="282"/>
      <c r="AD155" s="282"/>
      <c r="AE155" s="282"/>
      <c r="AF155" s="282"/>
      <c r="AG155" s="282"/>
      <c r="AH155" s="282"/>
      <c r="AI155" s="282"/>
      <c r="AJ155" s="282"/>
      <c r="AK155" s="282"/>
      <c r="AL155" s="282"/>
      <c r="AM155" s="283" t="str">
        <f t="shared" ca="1" si="206"/>
        <v/>
      </c>
      <c r="AN155" s="283"/>
      <c r="AO155" s="284" t="str">
        <f t="shared" ca="1" si="218"/>
        <v/>
      </c>
      <c r="AP155" s="284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1"/>
        <v>0</v>
      </c>
      <c r="BB155" s="133">
        <f t="shared" si="142"/>
        <v>0</v>
      </c>
      <c r="BC155" s="133">
        <f t="shared" si="143"/>
        <v>0</v>
      </c>
      <c r="BD155" s="133">
        <f t="shared" si="144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5" hidden="1" customHeight="1" thickBot="1" x14ac:dyDescent="0.3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8"/>
        <v>0</v>
      </c>
      <c r="U156" s="183">
        <f t="shared" si="129"/>
        <v>0</v>
      </c>
      <c r="V156" s="282"/>
      <c r="W156" s="282"/>
      <c r="X156" s="282"/>
      <c r="Y156" s="282"/>
      <c r="Z156" s="282"/>
      <c r="AA156" s="282"/>
      <c r="AB156" s="282"/>
      <c r="AC156" s="282"/>
      <c r="AD156" s="282"/>
      <c r="AE156" s="282"/>
      <c r="AF156" s="282"/>
      <c r="AG156" s="282"/>
      <c r="AH156" s="282"/>
      <c r="AI156" s="282"/>
      <c r="AJ156" s="282"/>
      <c r="AK156" s="282"/>
      <c r="AL156" s="282"/>
      <c r="AM156" s="283" t="str">
        <f t="shared" ca="1" si="206"/>
        <v/>
      </c>
      <c r="AN156" s="283"/>
      <c r="AO156" s="284" t="str">
        <f t="shared" ca="1" si="218"/>
        <v/>
      </c>
      <c r="AP156" s="284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1"/>
        <v>0</v>
      </c>
      <c r="BB156" s="133">
        <f t="shared" si="142"/>
        <v>0</v>
      </c>
      <c r="BC156" s="133">
        <f t="shared" si="143"/>
        <v>0</v>
      </c>
      <c r="BD156" s="133">
        <f t="shared" si="144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5" hidden="1" customHeight="1" thickBot="1" x14ac:dyDescent="0.3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8"/>
        <v>0</v>
      </c>
      <c r="U157" s="183">
        <f t="shared" si="129"/>
        <v>0</v>
      </c>
      <c r="V157" s="282"/>
      <c r="W157" s="282"/>
      <c r="X157" s="282"/>
      <c r="Y157" s="282"/>
      <c r="Z157" s="282"/>
      <c r="AA157" s="282"/>
      <c r="AB157" s="282"/>
      <c r="AC157" s="282"/>
      <c r="AD157" s="282"/>
      <c r="AE157" s="282"/>
      <c r="AF157" s="282"/>
      <c r="AG157" s="282"/>
      <c r="AH157" s="282"/>
      <c r="AI157" s="282"/>
      <c r="AJ157" s="282"/>
      <c r="AK157" s="282"/>
      <c r="AL157" s="282"/>
      <c r="AM157" s="283" t="str">
        <f t="shared" ca="1" si="206"/>
        <v/>
      </c>
      <c r="AN157" s="283"/>
      <c r="AO157" s="284" t="str">
        <f t="shared" ca="1" si="218"/>
        <v/>
      </c>
      <c r="AP157" s="284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1"/>
        <v>0</v>
      </c>
      <c r="BB157" s="133">
        <f t="shared" si="142"/>
        <v>0</v>
      </c>
      <c r="BC157" s="133">
        <f t="shared" si="143"/>
        <v>0</v>
      </c>
      <c r="BD157" s="133">
        <f t="shared" si="144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5.75" hidden="1" thickBot="1" x14ac:dyDescent="0.3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8"/>
        <v>0</v>
      </c>
      <c r="U158" s="183">
        <f t="shared" si="129"/>
        <v>0</v>
      </c>
      <c r="V158" s="279"/>
      <c r="W158" s="279"/>
      <c r="X158" s="279"/>
      <c r="Y158" s="279"/>
      <c r="Z158" s="279"/>
      <c r="AA158" s="279"/>
      <c r="AB158" s="279"/>
      <c r="AC158" s="279"/>
      <c r="AD158" s="279"/>
      <c r="AE158" s="279"/>
      <c r="AF158" s="279"/>
      <c r="AG158" s="279"/>
      <c r="AH158" s="279"/>
      <c r="AI158" s="279"/>
      <c r="AJ158" s="279"/>
      <c r="AK158" s="279"/>
      <c r="AL158" s="279"/>
      <c r="AM158" s="280" t="str">
        <f t="shared" ca="1" si="206"/>
        <v/>
      </c>
      <c r="AN158" s="280"/>
      <c r="AO158" s="281" t="str">
        <f t="shared" ca="1" si="218"/>
        <v/>
      </c>
      <c r="AP158" s="28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1"/>
        <v>0</v>
      </c>
      <c r="BB158" s="133">
        <f t="shared" si="142"/>
        <v>0</v>
      </c>
      <c r="BC158" s="133">
        <f t="shared" si="143"/>
        <v>0</v>
      </c>
      <c r="BD158" s="133">
        <f t="shared" si="144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5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L159"/>
  <sheetViews>
    <sheetView topLeftCell="D2" zoomScale="134" zoomScaleNormal="134" workbookViewId="0">
      <selection activeCell="K83" sqref="K83"/>
    </sheetView>
  </sheetViews>
  <sheetFormatPr baseColWidth="10" defaultColWidth="20.7109375" defaultRowHeight="12.75" x14ac:dyDescent="0.2"/>
  <cols>
    <col min="1" max="1" width="3.28515625" style="8" bestFit="1" customWidth="1"/>
    <col min="2" max="2" width="32.140625" style="19" bestFit="1" customWidth="1"/>
    <col min="3" max="3" width="10.42578125" style="8" bestFit="1" customWidth="1"/>
    <col min="4" max="5" width="22.42578125" style="8" bestFit="1" customWidth="1"/>
    <col min="6" max="11" width="4.140625" style="8" bestFit="1" customWidth="1"/>
    <col min="12" max="13" width="3.28515625" style="8" bestFit="1" customWidth="1"/>
    <col min="14" max="15" width="4.140625" style="8" bestFit="1" customWidth="1"/>
    <col min="16" max="17" width="3.140625" style="8" bestFit="1" customWidth="1"/>
    <col min="18" max="18" width="4.140625" style="8" bestFit="1" customWidth="1"/>
    <col min="19" max="27" width="3.28515625" style="8" bestFit="1" customWidth="1"/>
    <col min="28" max="32" width="3.7109375" style="8" bestFit="1" customWidth="1"/>
    <col min="33" max="36" width="3.140625" style="8" bestFit="1" customWidth="1"/>
    <col min="37" max="37" width="3.7109375" style="8" bestFit="1" customWidth="1"/>
    <col min="38" max="43" width="4.140625" style="8" bestFit="1" customWidth="1"/>
    <col min="44" max="44" width="9.28515625" style="8" bestFit="1" customWidth="1"/>
    <col min="45" max="45" width="5.28515625" style="8" bestFit="1" customWidth="1"/>
    <col min="46" max="46" width="15.7109375" style="130" bestFit="1" customWidth="1"/>
    <col min="47" max="47" width="7.7109375" style="8" customWidth="1"/>
    <col min="48" max="48" width="4.7109375" style="8" customWidth="1"/>
    <col min="49" max="49" width="17.85546875" style="8" customWidth="1"/>
    <col min="50" max="59" width="3.28515625" style="8" bestFit="1" customWidth="1"/>
    <col min="60" max="60" width="3" style="8" bestFit="1" customWidth="1"/>
    <col min="61" max="61" width="3.28515625" style="8" bestFit="1" customWidth="1"/>
    <col min="62" max="62" width="11" style="8" customWidth="1"/>
    <col min="63" max="63" width="9" style="8" bestFit="1" customWidth="1"/>
    <col min="64" max="64" width="5.7109375" style="8" bestFit="1" customWidth="1"/>
    <col min="65" max="16384" width="20.7109375" style="8"/>
  </cols>
  <sheetData>
    <row r="1" spans="1:64" ht="13.5" customHeight="1" thickBot="1" x14ac:dyDescent="0.25">
      <c r="A1" s="1"/>
      <c r="B1" s="2"/>
      <c r="C1" s="3"/>
      <c r="D1" s="4"/>
      <c r="E1" s="4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  <c r="AA1" s="311"/>
      <c r="AB1" s="1"/>
      <c r="AC1" s="1"/>
      <c r="AD1" s="1"/>
      <c r="AE1" s="1"/>
      <c r="AF1" s="1"/>
      <c r="AG1" s="1"/>
      <c r="AH1" s="1"/>
      <c r="AI1" s="1"/>
      <c r="AJ1" s="1"/>
      <c r="AK1" s="1"/>
      <c r="AL1" s="311"/>
      <c r="AM1" s="311"/>
      <c r="AN1" s="311"/>
      <c r="AO1" s="311"/>
      <c r="AP1" s="311"/>
      <c r="AQ1" s="311"/>
      <c r="AR1" s="1"/>
      <c r="AS1" s="5"/>
      <c r="AT1" s="6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3"/>
      <c r="BI1" s="3"/>
    </row>
    <row r="2" spans="1:64" ht="67.5" customHeight="1" thickBot="1" x14ac:dyDescent="0.3">
      <c r="A2" s="1"/>
      <c r="B2" s="2"/>
      <c r="C2" s="3"/>
      <c r="D2" s="4"/>
      <c r="E2" s="9" t="s">
        <v>56</v>
      </c>
      <c r="F2" s="312" t="str">
        <f>E3</f>
        <v>TV Rodenbach US I</v>
      </c>
      <c r="G2" s="312"/>
      <c r="H2" s="312" t="str">
        <f>E6</f>
        <v>TSG Trppstadt</v>
      </c>
      <c r="I2" s="312"/>
      <c r="J2" s="312" t="str">
        <f>E9</f>
        <v>Rodenbach/Weilerbach</v>
      </c>
      <c r="K2" s="312"/>
      <c r="L2" s="312" t="str">
        <f>E12</f>
        <v>Niederkirchen/Roßbach</v>
      </c>
      <c r="M2" s="312"/>
      <c r="N2" s="312" t="str">
        <f>E15</f>
        <v>TV Rodenbach US II</v>
      </c>
      <c r="O2" s="312"/>
      <c r="P2" s="312">
        <f>E18</f>
        <v>0</v>
      </c>
      <c r="Q2" s="312"/>
      <c r="R2" s="313">
        <f>E21</f>
        <v>0</v>
      </c>
      <c r="S2" s="313"/>
      <c r="T2" s="314"/>
      <c r="U2" s="314"/>
      <c r="V2" s="314">
        <f>E27</f>
        <v>0</v>
      </c>
      <c r="W2" s="314"/>
      <c r="X2" s="314">
        <f>E30</f>
        <v>0</v>
      </c>
      <c r="Y2" s="314"/>
      <c r="Z2" s="327">
        <f>E33</f>
        <v>0</v>
      </c>
      <c r="AA2" s="327"/>
      <c r="AB2" s="10" t="s">
        <v>1</v>
      </c>
      <c r="AC2" s="10" t="s">
        <v>2</v>
      </c>
      <c r="AD2" s="10" t="s">
        <v>3</v>
      </c>
      <c r="AE2" s="10" t="s">
        <v>4</v>
      </c>
      <c r="AF2" s="10" t="s">
        <v>5</v>
      </c>
      <c r="AG2" s="328" t="s">
        <v>6</v>
      </c>
      <c r="AH2" s="329"/>
      <c r="AI2" s="328" t="s">
        <v>7</v>
      </c>
      <c r="AJ2" s="329"/>
      <c r="AK2" s="10" t="s">
        <v>8</v>
      </c>
      <c r="AL2" s="317" t="s">
        <v>9</v>
      </c>
      <c r="AM2" s="317"/>
      <c r="AN2" s="315" t="s">
        <v>10</v>
      </c>
      <c r="AO2" s="315"/>
      <c r="AP2" s="316" t="s">
        <v>11</v>
      </c>
      <c r="AQ2" s="316"/>
      <c r="AR2" s="11" t="s">
        <v>12</v>
      </c>
      <c r="AS2" s="12" t="s">
        <v>8</v>
      </c>
      <c r="AT2" s="13"/>
      <c r="AU2" s="14"/>
      <c r="AV2" s="14"/>
      <c r="AW2" s="14"/>
      <c r="AX2" s="14" t="s">
        <v>13</v>
      </c>
      <c r="AY2" s="15" t="s">
        <v>14</v>
      </c>
      <c r="AZ2" s="14" t="s">
        <v>15</v>
      </c>
      <c r="BA2" s="15" t="s">
        <v>16</v>
      </c>
      <c r="BB2" s="14" t="s">
        <v>17</v>
      </c>
      <c r="BC2" s="15" t="s">
        <v>18</v>
      </c>
      <c r="BD2" s="14" t="s">
        <v>8</v>
      </c>
      <c r="BE2" s="15"/>
      <c r="BF2" s="14"/>
      <c r="BG2" s="15"/>
      <c r="BH2" s="14" t="s">
        <v>19</v>
      </c>
      <c r="BI2" s="14" t="s">
        <v>20</v>
      </c>
      <c r="BJ2" s="16"/>
      <c r="BK2" s="17" t="s">
        <v>21</v>
      </c>
      <c r="BL2" s="16"/>
    </row>
    <row r="3" spans="1:64" ht="15.75" customHeight="1" thickBot="1" x14ac:dyDescent="0.3">
      <c r="A3" s="18"/>
      <c r="C3" s="20"/>
      <c r="D3" s="21"/>
      <c r="E3" s="321" t="s">
        <v>82</v>
      </c>
      <c r="F3" s="22" t="s">
        <v>22</v>
      </c>
      <c r="G3" s="23" t="s">
        <v>22</v>
      </c>
      <c r="H3" s="24">
        <f>P39</f>
        <v>75</v>
      </c>
      <c r="I3" s="25">
        <f>Q39</f>
        <v>30</v>
      </c>
      <c r="J3" s="26">
        <f>P40</f>
        <v>91</v>
      </c>
      <c r="K3" s="27">
        <f>Q40</f>
        <v>71</v>
      </c>
      <c r="L3" s="247" t="str">
        <f>P41</f>
        <v/>
      </c>
      <c r="M3" s="248" t="str">
        <f>Q41</f>
        <v/>
      </c>
      <c r="N3" s="22">
        <f>P42</f>
        <v>98</v>
      </c>
      <c r="O3" s="23">
        <f>Q42</f>
        <v>80</v>
      </c>
      <c r="P3" s="247" t="str">
        <f>P43</f>
        <v/>
      </c>
      <c r="Q3" s="248" t="str">
        <f>Q43</f>
        <v/>
      </c>
      <c r="R3" s="237" t="str">
        <f>P44</f>
        <v/>
      </c>
      <c r="S3" s="238" t="str">
        <f>Q44</f>
        <v/>
      </c>
      <c r="T3" s="226"/>
      <c r="U3" s="227"/>
      <c r="V3" s="30" t="str">
        <f>P46</f>
        <v/>
      </c>
      <c r="W3" s="31" t="str">
        <f>Q46</f>
        <v/>
      </c>
      <c r="X3" s="32" t="str">
        <f>P47</f>
        <v/>
      </c>
      <c r="Y3" s="33" t="str">
        <f>Q47</f>
        <v/>
      </c>
      <c r="Z3" s="34" t="str">
        <f>P48</f>
        <v/>
      </c>
      <c r="AA3" s="34" t="str">
        <f>Q48</f>
        <v/>
      </c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5">
        <f t="shared" ref="AL3:AM5" si="0">SUM(H3,J3,L3,N3,P3,R3,T3,V3,X3,Z3)</f>
        <v>264</v>
      </c>
      <c r="AM3" s="36">
        <f t="shared" si="0"/>
        <v>181</v>
      </c>
      <c r="AN3" s="36">
        <f>SUM(G6,G9,G12,G15,G18,G21,G24,G27,G30,G33)</f>
        <v>257</v>
      </c>
      <c r="AO3" s="37">
        <f>SUM(F6,F9,F12,F15,F18,F21,F24,F27,F30,F33)</f>
        <v>161</v>
      </c>
      <c r="AP3" s="38">
        <f>AL3+AN3</f>
        <v>521</v>
      </c>
      <c r="AQ3" s="39">
        <f>AM3+AO3</f>
        <v>342</v>
      </c>
      <c r="AR3" s="40">
        <f>IF(AQ3=0,"",AP3/AQ3)</f>
        <v>1.5233918128654971</v>
      </c>
      <c r="AS3" s="41"/>
      <c r="AT3" s="42" t="s">
        <v>23</v>
      </c>
      <c r="AU3" s="43"/>
      <c r="AV3" s="43"/>
      <c r="AW3" s="43"/>
      <c r="AX3" s="43">
        <f>IF(H4&gt;I4,1,0)</f>
        <v>1</v>
      </c>
      <c r="AY3" s="44">
        <f>IF(J4&gt;K4,1,0)</f>
        <v>1</v>
      </c>
      <c r="AZ3" s="43">
        <f>IF(L4&gt;M4,1,0)</f>
        <v>0</v>
      </c>
      <c r="BA3" s="44">
        <f>IF(N4&gt;O4,1,0)</f>
        <v>1</v>
      </c>
      <c r="BB3" s="43">
        <f>IF(P4&gt;Q4,1,0)</f>
        <v>0</v>
      </c>
      <c r="BC3" s="44">
        <f>IF(R4&gt;S4,1,0)</f>
        <v>0</v>
      </c>
      <c r="BD3" s="43"/>
      <c r="BE3" s="44"/>
      <c r="BF3" s="43"/>
      <c r="BG3" s="44"/>
      <c r="BH3" s="43">
        <f>SUM(AX3:BG3)</f>
        <v>3</v>
      </c>
      <c r="BI3" s="16"/>
      <c r="BJ3" s="16">
        <f>IF(AQ3&lt;&gt;0,ROUND(AP3/AQ3,1)*10,AP3*10)</f>
        <v>15</v>
      </c>
      <c r="BK3" s="16">
        <f>IF(AQ3&lt;&gt;0,AP3/AQ3,0)</f>
        <v>1.5233918128654971</v>
      </c>
      <c r="BL3" s="17" t="s">
        <v>24</v>
      </c>
    </row>
    <row r="4" spans="1:64" ht="15.75" customHeight="1" x14ac:dyDescent="0.25">
      <c r="A4" s="18"/>
      <c r="C4" s="20"/>
      <c r="D4" s="21"/>
      <c r="E4" s="322"/>
      <c r="F4" s="45" t="s">
        <v>22</v>
      </c>
      <c r="G4" s="46" t="s">
        <v>22</v>
      </c>
      <c r="H4" s="47">
        <f>R39</f>
        <v>3</v>
      </c>
      <c r="I4" s="48">
        <f>S39</f>
        <v>0</v>
      </c>
      <c r="J4" s="49">
        <f>R40</f>
        <v>3</v>
      </c>
      <c r="K4" s="50">
        <f>S40</f>
        <v>1</v>
      </c>
      <c r="L4" s="249" t="str">
        <f>R41</f>
        <v/>
      </c>
      <c r="M4" s="250" t="str">
        <f>S41</f>
        <v/>
      </c>
      <c r="N4" s="45">
        <f>R42</f>
        <v>3</v>
      </c>
      <c r="O4" s="46">
        <f>S42</f>
        <v>1</v>
      </c>
      <c r="P4" s="249" t="str">
        <f>R43</f>
        <v/>
      </c>
      <c r="Q4" s="250" t="str">
        <f>S43</f>
        <v/>
      </c>
      <c r="R4" s="239" t="str">
        <f>R44</f>
        <v/>
      </c>
      <c r="S4" s="240" t="str">
        <f>S44</f>
        <v/>
      </c>
      <c r="T4" s="228"/>
      <c r="U4" s="229"/>
      <c r="V4" s="53" t="str">
        <f>R46</f>
        <v/>
      </c>
      <c r="W4" s="54" t="str">
        <f>S46</f>
        <v/>
      </c>
      <c r="X4" s="55" t="str">
        <f>R47</f>
        <v/>
      </c>
      <c r="Y4" s="33" t="str">
        <f>S47</f>
        <v/>
      </c>
      <c r="Z4" s="34" t="str">
        <f>R48</f>
        <v/>
      </c>
      <c r="AA4" s="34" t="str">
        <f>S48</f>
        <v/>
      </c>
      <c r="AB4" s="34">
        <f>BI49</f>
        <v>6</v>
      </c>
      <c r="AC4" s="34">
        <f>BA49+BE49</f>
        <v>6</v>
      </c>
      <c r="AD4" s="34">
        <f>BB49+BF49</f>
        <v>0</v>
      </c>
      <c r="AE4" s="34">
        <f>BC49+BG49</f>
        <v>0</v>
      </c>
      <c r="AF4" s="34">
        <f>BD49+BH49</f>
        <v>0</v>
      </c>
      <c r="AG4" s="34">
        <f>AP4</f>
        <v>18</v>
      </c>
      <c r="AH4" s="34">
        <f>AQ4</f>
        <v>4</v>
      </c>
      <c r="AI4" s="56">
        <f>AP5</f>
        <v>18</v>
      </c>
      <c r="AJ4" s="56">
        <f>AQ5</f>
        <v>0</v>
      </c>
      <c r="AK4" s="34">
        <f>BD4</f>
        <v>1</v>
      </c>
      <c r="AL4" s="35">
        <f t="shared" si="0"/>
        <v>9</v>
      </c>
      <c r="AM4" s="35">
        <f t="shared" si="0"/>
        <v>2</v>
      </c>
      <c r="AN4" s="57">
        <f>SUM(G7,G10,G13,G16,G19,G22,G25,G28,G31,G34)</f>
        <v>9</v>
      </c>
      <c r="AO4" s="58">
        <f>SUM(F7,F10,F13,F16,F19,F22,F25,F28,F31,F34)</f>
        <v>2</v>
      </c>
      <c r="AP4" s="59">
        <f t="shared" ref="AP4:AQ35" si="1">AL4+AN4</f>
        <v>18</v>
      </c>
      <c r="AQ4" s="60">
        <f t="shared" si="1"/>
        <v>4</v>
      </c>
      <c r="AR4" s="40">
        <f>IF(AQ4=0,"",AP4/AQ4)</f>
        <v>4.5</v>
      </c>
      <c r="AS4" s="61"/>
      <c r="AT4" s="42"/>
      <c r="AU4" s="43"/>
      <c r="AV4" s="43"/>
      <c r="AW4" s="62">
        <f>AP5*10000000-AQ5*100000+BJ4+BJ3</f>
        <v>180045015</v>
      </c>
      <c r="AX4" s="43"/>
      <c r="AY4" s="44">
        <f>IF(AW4&lt;AW7,7,6)</f>
        <v>6</v>
      </c>
      <c r="AZ4" s="43">
        <f>IF(AW4&lt;AW10,AY4,AY4-1)</f>
        <v>5</v>
      </c>
      <c r="BA4" s="44">
        <f>IF(AW4&lt;AW13,AZ4,AZ4-1)</f>
        <v>4</v>
      </c>
      <c r="BB4" s="43">
        <f>IF(AW4&lt;AW16,BA4,BA4-1)</f>
        <v>3</v>
      </c>
      <c r="BC4" s="44">
        <f>IF(AW4&lt;AW19,BB4,BB4-1)</f>
        <v>2</v>
      </c>
      <c r="BD4" s="43">
        <f>IF(AW4&lt;AW22,BC4,BC4-1)</f>
        <v>1</v>
      </c>
      <c r="BE4" s="44"/>
      <c r="BF4" s="43"/>
      <c r="BG4" s="44"/>
      <c r="BH4" s="43"/>
      <c r="BI4" s="16">
        <f>BH3+BH5</f>
        <v>6</v>
      </c>
      <c r="BJ4" s="16">
        <f>IF(AQ4&lt;&gt;0,ROUND(AP4/AQ4,1)*10000, AP4*10000)</f>
        <v>45000</v>
      </c>
      <c r="BK4" s="16">
        <f>IF(AQ4&lt;&gt;0,AP4/AQ4,0)</f>
        <v>4.5</v>
      </c>
      <c r="BL4" s="17" t="s">
        <v>6</v>
      </c>
    </row>
    <row r="5" spans="1:64" ht="16.5" customHeight="1" thickBot="1" x14ac:dyDescent="0.3">
      <c r="A5" s="18"/>
      <c r="C5" s="20"/>
      <c r="D5" s="21"/>
      <c r="E5" s="323"/>
      <c r="F5" s="63" t="s">
        <v>22</v>
      </c>
      <c r="G5" s="64" t="s">
        <v>22</v>
      </c>
      <c r="H5" s="65">
        <f>T39</f>
        <v>3</v>
      </c>
      <c r="I5" s="66">
        <f>U39</f>
        <v>0</v>
      </c>
      <c r="J5" s="67">
        <f>T40</f>
        <v>3</v>
      </c>
      <c r="K5" s="68">
        <f>U40</f>
        <v>0</v>
      </c>
      <c r="L5" s="251">
        <f>T41</f>
        <v>0</v>
      </c>
      <c r="M5" s="252">
        <f>U41</f>
        <v>0</v>
      </c>
      <c r="N5" s="63">
        <f>T42</f>
        <v>3</v>
      </c>
      <c r="O5" s="64">
        <f>U42</f>
        <v>0</v>
      </c>
      <c r="P5" s="251">
        <f>T43</f>
        <v>0</v>
      </c>
      <c r="Q5" s="252">
        <f>U43</f>
        <v>0</v>
      </c>
      <c r="R5" s="241">
        <f>T44</f>
        <v>0</v>
      </c>
      <c r="S5" s="242">
        <f>U44</f>
        <v>0</v>
      </c>
      <c r="T5" s="230"/>
      <c r="U5" s="231"/>
      <c r="V5" s="71">
        <f>T46</f>
        <v>0</v>
      </c>
      <c r="W5" s="72">
        <f>U46</f>
        <v>0</v>
      </c>
      <c r="X5" s="73">
        <f>T47</f>
        <v>0</v>
      </c>
      <c r="Y5" s="74">
        <f>U47</f>
        <v>0</v>
      </c>
      <c r="Z5" s="75">
        <f>T48</f>
        <v>0</v>
      </c>
      <c r="AA5" s="75">
        <f>U48</f>
        <v>0</v>
      </c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6">
        <f t="shared" si="0"/>
        <v>9</v>
      </c>
      <c r="AM5" s="76">
        <f t="shared" si="0"/>
        <v>0</v>
      </c>
      <c r="AN5" s="77">
        <f>SUM(G8,G11,G14,G17,G20,G23,G26,G29,G32,G35)</f>
        <v>9</v>
      </c>
      <c r="AO5" s="78">
        <f>SUM(F8,F11,F14,F17,F20,F23,F26,F29,F32,F35)</f>
        <v>0</v>
      </c>
      <c r="AP5" s="79">
        <f t="shared" si="1"/>
        <v>18</v>
      </c>
      <c r="AQ5" s="80">
        <f t="shared" si="1"/>
        <v>0</v>
      </c>
      <c r="AR5" s="81"/>
      <c r="AS5" s="82"/>
      <c r="AT5" s="83" t="s">
        <v>25</v>
      </c>
      <c r="AU5" s="84"/>
      <c r="AV5" s="84"/>
      <c r="AW5" s="85"/>
      <c r="AX5" s="84">
        <f>IF(F7&lt;G7,1,0)</f>
        <v>1</v>
      </c>
      <c r="AY5" s="86">
        <f>IF(F10&lt;G10,1,0)</f>
        <v>1</v>
      </c>
      <c r="AZ5" s="84">
        <f>IF(F13&lt;G13,1,0)</f>
        <v>0</v>
      </c>
      <c r="BA5" s="86">
        <f>IF(F16&lt;G16,1,0)</f>
        <v>1</v>
      </c>
      <c r="BB5" s="84">
        <f>IF(F19&lt;G19,1,0)</f>
        <v>0</v>
      </c>
      <c r="BC5" s="86">
        <f>IF(F22&lt;G22,1,0)</f>
        <v>0</v>
      </c>
      <c r="BD5" s="84"/>
      <c r="BE5" s="44"/>
      <c r="BF5" s="43"/>
      <c r="BG5" s="44"/>
      <c r="BH5" s="43">
        <f>SUM(AX5:BG5)</f>
        <v>3</v>
      </c>
      <c r="BI5" s="16"/>
      <c r="BJ5" s="16"/>
      <c r="BK5" s="16"/>
      <c r="BL5" s="16"/>
    </row>
    <row r="6" spans="1:64" ht="15.75" customHeight="1" thickBot="1" x14ac:dyDescent="0.3">
      <c r="A6" s="18"/>
      <c r="C6" s="20"/>
      <c r="D6" s="21"/>
      <c r="E6" s="321" t="s">
        <v>85</v>
      </c>
      <c r="F6" s="22">
        <f>P50</f>
        <v>21</v>
      </c>
      <c r="G6" s="23">
        <f>Q50</f>
        <v>75</v>
      </c>
      <c r="H6" s="87" t="s">
        <v>22</v>
      </c>
      <c r="I6" s="88" t="s">
        <v>22</v>
      </c>
      <c r="J6" s="22">
        <f>P51</f>
        <v>40</v>
      </c>
      <c r="K6" s="23">
        <f>Q51</f>
        <v>75</v>
      </c>
      <c r="L6" s="253" t="str">
        <f>P52</f>
        <v/>
      </c>
      <c r="M6" s="254" t="str">
        <f>Q52</f>
        <v/>
      </c>
      <c r="N6" s="89">
        <f>P53</f>
        <v>34</v>
      </c>
      <c r="O6" s="90">
        <f>Q53</f>
        <v>75</v>
      </c>
      <c r="P6" s="253" t="str">
        <f>P54</f>
        <v/>
      </c>
      <c r="Q6" s="254" t="str">
        <f>Q54</f>
        <v/>
      </c>
      <c r="R6" s="243" t="str">
        <f>P55</f>
        <v/>
      </c>
      <c r="S6" s="244" t="str">
        <f>Q55</f>
        <v/>
      </c>
      <c r="T6" s="232"/>
      <c r="U6" s="233"/>
      <c r="V6" s="91" t="str">
        <f>P57</f>
        <v/>
      </c>
      <c r="W6" s="92" t="str">
        <f>Q57</f>
        <v/>
      </c>
      <c r="X6" s="93" t="str">
        <f>P58</f>
        <v/>
      </c>
      <c r="Y6" s="94" t="str">
        <f>Q58</f>
        <v/>
      </c>
      <c r="Z6" s="95" t="str">
        <f>P59</f>
        <v/>
      </c>
      <c r="AA6" s="95" t="str">
        <f>Q59</f>
        <v/>
      </c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6">
        <f t="shared" ref="AL6:AM8" si="2">SUM(F6,J6,L6,N6,P6,R6,T6,V6,X6,Z6)</f>
        <v>95</v>
      </c>
      <c r="AM6" s="97">
        <f t="shared" si="2"/>
        <v>225</v>
      </c>
      <c r="AN6" s="96">
        <f>SUM(I3,I9,I12,I15,I18,I21,I24,I27,I30,I33)</f>
        <v>97</v>
      </c>
      <c r="AO6" s="98">
        <f>SUM(H3,H9,H12,H15,H18,H21,H24,H27,H30,H33)</f>
        <v>225</v>
      </c>
      <c r="AP6" s="99">
        <f t="shared" si="1"/>
        <v>192</v>
      </c>
      <c r="AQ6" s="39">
        <f t="shared" si="1"/>
        <v>450</v>
      </c>
      <c r="AR6" s="40">
        <f>IF(AQ6=0,"",AP6/AQ6)</f>
        <v>0.42666666666666669</v>
      </c>
      <c r="AS6" s="41"/>
      <c r="AT6" s="42" t="s">
        <v>23</v>
      </c>
      <c r="AU6" s="16"/>
      <c r="AV6" s="16"/>
      <c r="AW6" s="62"/>
      <c r="AX6" s="16">
        <f>IF(F7&gt;G7,1,0)</f>
        <v>0</v>
      </c>
      <c r="AY6" s="44">
        <f>IF(J7&gt;K7,1,0)</f>
        <v>0</v>
      </c>
      <c r="AZ6" s="16">
        <f>IF(L7&gt;M7,1,0)</f>
        <v>0</v>
      </c>
      <c r="BA6" s="44">
        <f>IF(N7&gt;O7,1,0)</f>
        <v>0</v>
      </c>
      <c r="BB6" s="16">
        <f>IF(P7&gt;Q7,1,0)</f>
        <v>0</v>
      </c>
      <c r="BC6" s="44">
        <f>IF(R7&gt;S7,1,0)</f>
        <v>0</v>
      </c>
      <c r="BD6" s="16"/>
      <c r="BE6" s="44"/>
      <c r="BF6" s="16"/>
      <c r="BG6" s="44"/>
      <c r="BH6" s="16">
        <f>SUM(AX6:BG6)</f>
        <v>0</v>
      </c>
      <c r="BI6" s="16"/>
      <c r="BJ6" s="16">
        <f>IF(AQ6&lt;&gt;0,ROUND(AP6/AQ6,1)*10,AP6*10)</f>
        <v>4</v>
      </c>
      <c r="BK6" s="16">
        <f t="shared" ref="BK6:BK34" si="3">IF(AQ6&lt;&gt;0,AP6/AQ6,0)</f>
        <v>0.42666666666666669</v>
      </c>
      <c r="BL6" s="17" t="s">
        <v>24</v>
      </c>
    </row>
    <row r="7" spans="1:64" ht="15.75" customHeight="1" x14ac:dyDescent="0.25">
      <c r="A7" s="18"/>
      <c r="C7" s="20"/>
      <c r="D7" s="21"/>
      <c r="E7" s="322"/>
      <c r="F7" s="45">
        <f>R50</f>
        <v>0</v>
      </c>
      <c r="G7" s="46">
        <f>S50</f>
        <v>3</v>
      </c>
      <c r="H7" s="47" t="s">
        <v>22</v>
      </c>
      <c r="I7" s="51" t="s">
        <v>22</v>
      </c>
      <c r="J7" s="45">
        <f>R51</f>
        <v>0</v>
      </c>
      <c r="K7" s="46">
        <f>S51</f>
        <v>3</v>
      </c>
      <c r="L7" s="249" t="str">
        <f>R52</f>
        <v/>
      </c>
      <c r="M7" s="250" t="str">
        <f>S52</f>
        <v/>
      </c>
      <c r="N7" s="45">
        <f>R53</f>
        <v>0</v>
      </c>
      <c r="O7" s="46">
        <f>S53</f>
        <v>3</v>
      </c>
      <c r="P7" s="249" t="str">
        <f>R54</f>
        <v/>
      </c>
      <c r="Q7" s="250" t="str">
        <f>S54</f>
        <v/>
      </c>
      <c r="R7" s="239" t="str">
        <f>R55</f>
        <v/>
      </c>
      <c r="S7" s="240" t="str">
        <f>S55</f>
        <v/>
      </c>
      <c r="T7" s="228"/>
      <c r="U7" s="229"/>
      <c r="V7" s="53" t="str">
        <f>R57</f>
        <v/>
      </c>
      <c r="W7" s="54" t="str">
        <f>S57</f>
        <v/>
      </c>
      <c r="X7" s="55" t="str">
        <f>R58</f>
        <v/>
      </c>
      <c r="Y7" s="33" t="str">
        <f>S58</f>
        <v/>
      </c>
      <c r="Z7" s="34" t="str">
        <f>R59</f>
        <v/>
      </c>
      <c r="AA7" s="34" t="str">
        <f>S59</f>
        <v/>
      </c>
      <c r="AB7" s="34">
        <f>BI60</f>
        <v>6</v>
      </c>
      <c r="AC7" s="34">
        <f>BA60+BE60</f>
        <v>0</v>
      </c>
      <c r="AD7" s="34">
        <f>BB60+BF60</f>
        <v>0</v>
      </c>
      <c r="AE7" s="34">
        <f>BC60+BG60</f>
        <v>0</v>
      </c>
      <c r="AF7" s="34">
        <f>BD60+BH60</f>
        <v>6</v>
      </c>
      <c r="AG7" s="34">
        <f>AP7</f>
        <v>0</v>
      </c>
      <c r="AH7" s="34">
        <f>AQ7</f>
        <v>18</v>
      </c>
      <c r="AI7" s="56">
        <f>AP8</f>
        <v>0</v>
      </c>
      <c r="AJ7" s="56">
        <f>AQ8</f>
        <v>18</v>
      </c>
      <c r="AK7" s="34">
        <f>BD7</f>
        <v>7</v>
      </c>
      <c r="AL7" s="57">
        <f t="shared" si="2"/>
        <v>0</v>
      </c>
      <c r="AM7" s="57">
        <f t="shared" si="2"/>
        <v>9</v>
      </c>
      <c r="AN7" s="35">
        <f>SUM(I4,I10,I13,I16,I19,I22,I25,I28,I31,I34)</f>
        <v>0</v>
      </c>
      <c r="AO7" s="58">
        <f>SUM(H4,H10,H13,H16,H19,H22,H25,H28,H31,H34)</f>
        <v>9</v>
      </c>
      <c r="AP7" s="59">
        <f t="shared" si="1"/>
        <v>0</v>
      </c>
      <c r="AQ7" s="60">
        <f t="shared" si="1"/>
        <v>18</v>
      </c>
      <c r="AR7" s="40">
        <f>IF(AQ7=0,"",AP7/AQ7)</f>
        <v>0</v>
      </c>
      <c r="AS7" s="61"/>
      <c r="AT7" s="42"/>
      <c r="AU7" s="16"/>
      <c r="AV7" s="16"/>
      <c r="AW7" s="62">
        <f>AP8*10000000-AQ8*100000+BJ7+BJ6</f>
        <v>-1799996</v>
      </c>
      <c r="AX7" s="16"/>
      <c r="AY7" s="44">
        <f>IF(AW7&lt;AW10,7,6)</f>
        <v>7</v>
      </c>
      <c r="AZ7" s="16">
        <f>IF(AW7&lt;AW13,AY7,AY7-1)</f>
        <v>7</v>
      </c>
      <c r="BA7" s="44">
        <f>IF(AW7&lt;AW16,AZ7,AZ7-1)</f>
        <v>7</v>
      </c>
      <c r="BB7" s="16">
        <f>IF(AW7&lt;AW19,BA7,BA7-1)</f>
        <v>7</v>
      </c>
      <c r="BC7" s="44">
        <f>IF(AW7&lt;AW22,BB7,BB7-1)</f>
        <v>7</v>
      </c>
      <c r="BD7" s="16">
        <f>IF(AW7&lt;AW4,BC7,BC7-1)</f>
        <v>7</v>
      </c>
      <c r="BE7" s="44"/>
      <c r="BF7" s="16"/>
      <c r="BG7" s="44"/>
      <c r="BH7" s="16"/>
      <c r="BI7" s="16">
        <f>BH6+BH8</f>
        <v>0</v>
      </c>
      <c r="BJ7" s="16">
        <f>IF(AQ7&lt;&gt;0,ROUND(AP7/AQ7,1)*10000,AP7*10000)</f>
        <v>0</v>
      </c>
      <c r="BK7" s="16">
        <f t="shared" si="3"/>
        <v>0</v>
      </c>
      <c r="BL7" s="17" t="s">
        <v>6</v>
      </c>
    </row>
    <row r="8" spans="1:64" ht="16.5" customHeight="1" thickBot="1" x14ac:dyDescent="0.3">
      <c r="A8" s="18"/>
      <c r="C8" s="20"/>
      <c r="D8" s="21"/>
      <c r="E8" s="323"/>
      <c r="F8" s="63">
        <f>T50</f>
        <v>0</v>
      </c>
      <c r="G8" s="64">
        <f>U50</f>
        <v>3</v>
      </c>
      <c r="H8" s="65" t="s">
        <v>22</v>
      </c>
      <c r="I8" s="69" t="s">
        <v>22</v>
      </c>
      <c r="J8" s="63">
        <f>T51</f>
        <v>0</v>
      </c>
      <c r="K8" s="64">
        <f>U51</f>
        <v>3</v>
      </c>
      <c r="L8" s="251">
        <f>T52</f>
        <v>0</v>
      </c>
      <c r="M8" s="252">
        <f>U52</f>
        <v>0</v>
      </c>
      <c r="N8" s="63">
        <f>T53</f>
        <v>0</v>
      </c>
      <c r="O8" s="64">
        <f>U53</f>
        <v>3</v>
      </c>
      <c r="P8" s="251">
        <f>T54</f>
        <v>0</v>
      </c>
      <c r="Q8" s="252">
        <f>U54</f>
        <v>0</v>
      </c>
      <c r="R8" s="241">
        <f>T55</f>
        <v>0</v>
      </c>
      <c r="S8" s="242">
        <f>U55</f>
        <v>0</v>
      </c>
      <c r="T8" s="230"/>
      <c r="U8" s="231"/>
      <c r="V8" s="71">
        <f>T57</f>
        <v>0</v>
      </c>
      <c r="W8" s="72">
        <f>U57</f>
        <v>0</v>
      </c>
      <c r="X8" s="73">
        <f>T58</f>
        <v>0</v>
      </c>
      <c r="Y8" s="74">
        <f>U58</f>
        <v>0</v>
      </c>
      <c r="Z8" s="75">
        <f>T59</f>
        <v>0</v>
      </c>
      <c r="AA8" s="75">
        <f>U59</f>
        <v>0</v>
      </c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100">
        <f t="shared" si="2"/>
        <v>0</v>
      </c>
      <c r="AM8" s="100">
        <f t="shared" si="2"/>
        <v>9</v>
      </c>
      <c r="AN8" s="35">
        <f>SUM(I5,I11,I14,I17,I20,I23,I26,I29,I32,I35)</f>
        <v>0</v>
      </c>
      <c r="AO8" s="78">
        <f>SUM(H5,H11,H14,H17,H20,H23,H26,H29,H32,H35)</f>
        <v>9</v>
      </c>
      <c r="AP8" s="79">
        <f t="shared" si="1"/>
        <v>0</v>
      </c>
      <c r="AQ8" s="80">
        <f t="shared" si="1"/>
        <v>18</v>
      </c>
      <c r="AR8" s="81"/>
      <c r="AS8" s="82"/>
      <c r="AT8" s="83" t="s">
        <v>25</v>
      </c>
      <c r="AU8" s="84"/>
      <c r="AV8" s="84"/>
      <c r="AW8" s="85"/>
      <c r="AX8" s="84">
        <f>IF(H4&lt;I4,1,0)</f>
        <v>0</v>
      </c>
      <c r="AY8" s="86">
        <f>IF(H10&lt;I10,1,0)</f>
        <v>0</v>
      </c>
      <c r="AZ8" s="84">
        <f>IF(H13&lt;I13,1,0)</f>
        <v>0</v>
      </c>
      <c r="BA8" s="86">
        <f>IF(H16&lt;I16,1,0)</f>
        <v>0</v>
      </c>
      <c r="BB8" s="84">
        <f>IF(H19&lt;I19,1,0)</f>
        <v>0</v>
      </c>
      <c r="BC8" s="86">
        <f>IF(H22&lt;I22,1,0)</f>
        <v>0</v>
      </c>
      <c r="BD8" s="84"/>
      <c r="BE8" s="44"/>
      <c r="BF8" s="16"/>
      <c r="BG8" s="44"/>
      <c r="BH8" s="16">
        <f>SUM(AX8:BG8)</f>
        <v>0</v>
      </c>
      <c r="BI8" s="16"/>
      <c r="BJ8" s="16"/>
      <c r="BK8" s="16"/>
      <c r="BL8" s="16"/>
    </row>
    <row r="9" spans="1:64" ht="15.75" customHeight="1" thickBot="1" x14ac:dyDescent="0.3">
      <c r="A9" s="18"/>
      <c r="C9" s="20"/>
      <c r="D9" s="21"/>
      <c r="E9" s="321" t="s">
        <v>53</v>
      </c>
      <c r="F9" s="22">
        <f>P61</f>
        <v>69</v>
      </c>
      <c r="G9" s="23">
        <f>Q61</f>
        <v>95</v>
      </c>
      <c r="H9" s="24">
        <f>P62</f>
        <v>75</v>
      </c>
      <c r="I9" s="28">
        <f>Q62</f>
        <v>33</v>
      </c>
      <c r="J9" s="22" t="s">
        <v>22</v>
      </c>
      <c r="K9" s="23" t="s">
        <v>22</v>
      </c>
      <c r="L9" s="247" t="str">
        <f>P63</f>
        <v/>
      </c>
      <c r="M9" s="248" t="str">
        <f>Q63</f>
        <v/>
      </c>
      <c r="N9" s="22">
        <f>P64</f>
        <v>44</v>
      </c>
      <c r="O9" s="23">
        <f>Q64</f>
        <v>75</v>
      </c>
      <c r="P9" s="247" t="str">
        <f>P65</f>
        <v/>
      </c>
      <c r="Q9" s="248" t="str">
        <f>Q65</f>
        <v/>
      </c>
      <c r="R9" s="237" t="str">
        <f>P66</f>
        <v/>
      </c>
      <c r="S9" s="238" t="str">
        <f>Q66</f>
        <v/>
      </c>
      <c r="T9" s="226"/>
      <c r="U9" s="227"/>
      <c r="V9" s="30" t="str">
        <f>P68</f>
        <v/>
      </c>
      <c r="W9" s="31" t="str">
        <f>Q68</f>
        <v/>
      </c>
      <c r="X9" s="93" t="str">
        <f>P69</f>
        <v/>
      </c>
      <c r="Y9" s="94" t="str">
        <f>Q69</f>
        <v/>
      </c>
      <c r="Z9" s="95" t="str">
        <f>P70</f>
        <v/>
      </c>
      <c r="AA9" s="95" t="str">
        <f>Q70</f>
        <v/>
      </c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6">
        <f t="shared" ref="AL9:AM11" si="4">SUM(F9,H9,L9,N9,P9,R9,T9,V9,X9,Z9)</f>
        <v>188</v>
      </c>
      <c r="AM9" s="97">
        <f t="shared" si="4"/>
        <v>203</v>
      </c>
      <c r="AN9" s="36">
        <f>SUM(K3,K6,K12,K15,K18,K21,K24,K27,K30,K33)</f>
        <v>192</v>
      </c>
      <c r="AO9" s="37">
        <f>SUM(J3,J6,J12,J15,J18,J21,J24,J27,J30,J33)</f>
        <v>206</v>
      </c>
      <c r="AP9" s="99">
        <f t="shared" si="1"/>
        <v>380</v>
      </c>
      <c r="AQ9" s="39">
        <f t="shared" si="1"/>
        <v>409</v>
      </c>
      <c r="AR9" s="40">
        <f>IF(AQ9=0,"",AP9/AQ9)</f>
        <v>0.92909535452322733</v>
      </c>
      <c r="AS9" s="41"/>
      <c r="AT9" s="42" t="s">
        <v>23</v>
      </c>
      <c r="AU9" s="43"/>
      <c r="AV9" s="43"/>
      <c r="AW9" s="62"/>
      <c r="AX9" s="43">
        <f>IF(F10&gt;G10,1,0)</f>
        <v>0</v>
      </c>
      <c r="AY9" s="44">
        <f>IF(H10&gt;I10,1,0)</f>
        <v>1</v>
      </c>
      <c r="AZ9" s="43">
        <f>IF(L10&gt;M10,1,0)</f>
        <v>0</v>
      </c>
      <c r="BA9" s="44">
        <f>IF(N10&gt;O10,1,0)</f>
        <v>0</v>
      </c>
      <c r="BB9" s="43">
        <f>IF(P10&gt;Q10,1,0)</f>
        <v>0</v>
      </c>
      <c r="BC9" s="44">
        <f>IF(R10&gt;S10,1,0)</f>
        <v>0</v>
      </c>
      <c r="BD9" s="43"/>
      <c r="BE9" s="44"/>
      <c r="BF9" s="43"/>
      <c r="BG9" s="44"/>
      <c r="BH9" s="43">
        <f>SUM(AX9:BG9)</f>
        <v>1</v>
      </c>
      <c r="BI9" s="16"/>
      <c r="BJ9" s="16">
        <f>IF(AQ9&lt;&gt;0,ROUND(AP9/AQ9,1)*10,AP9*10)</f>
        <v>9</v>
      </c>
      <c r="BK9" s="16">
        <f t="shared" si="3"/>
        <v>0.92909535452322733</v>
      </c>
      <c r="BL9" s="17" t="s">
        <v>24</v>
      </c>
    </row>
    <row r="10" spans="1:64" ht="15.75" customHeight="1" x14ac:dyDescent="0.25">
      <c r="A10" s="18"/>
      <c r="C10" s="20"/>
      <c r="D10" s="21"/>
      <c r="E10" s="322"/>
      <c r="F10" s="45">
        <f>R61</f>
        <v>1</v>
      </c>
      <c r="G10" s="46">
        <f>S61</f>
        <v>3</v>
      </c>
      <c r="H10" s="47">
        <f>R62</f>
        <v>3</v>
      </c>
      <c r="I10" s="51">
        <f>S62</f>
        <v>0</v>
      </c>
      <c r="J10" s="45" t="s">
        <v>22</v>
      </c>
      <c r="K10" s="46" t="s">
        <v>22</v>
      </c>
      <c r="L10" s="249" t="str">
        <f>R63</f>
        <v/>
      </c>
      <c r="M10" s="250" t="str">
        <f>S63</f>
        <v/>
      </c>
      <c r="N10" s="45">
        <f>R64</f>
        <v>0</v>
      </c>
      <c r="O10" s="46">
        <f>S64</f>
        <v>3</v>
      </c>
      <c r="P10" s="249" t="str">
        <f>R65</f>
        <v/>
      </c>
      <c r="Q10" s="250" t="str">
        <f>S65</f>
        <v/>
      </c>
      <c r="R10" s="239" t="str">
        <f>R66</f>
        <v/>
      </c>
      <c r="S10" s="240" t="str">
        <f>S66</f>
        <v/>
      </c>
      <c r="T10" s="228"/>
      <c r="U10" s="229"/>
      <c r="V10" s="53" t="str">
        <f>R68</f>
        <v/>
      </c>
      <c r="W10" s="54" t="str">
        <f>S68</f>
        <v/>
      </c>
      <c r="X10" s="55" t="str">
        <f>R69</f>
        <v/>
      </c>
      <c r="Y10" s="33" t="str">
        <f>S69</f>
        <v/>
      </c>
      <c r="Z10" s="34" t="str">
        <f>R70</f>
        <v/>
      </c>
      <c r="AA10" s="34" t="str">
        <f>S70</f>
        <v/>
      </c>
      <c r="AB10" s="34">
        <f>BI71</f>
        <v>6</v>
      </c>
      <c r="AC10" s="34">
        <f>BA71+BE71</f>
        <v>2</v>
      </c>
      <c r="AD10" s="34">
        <f>BB71+BF71</f>
        <v>0</v>
      </c>
      <c r="AE10" s="34">
        <f>BC71+BG71</f>
        <v>0</v>
      </c>
      <c r="AF10" s="34">
        <f>BD71+BH71</f>
        <v>4</v>
      </c>
      <c r="AG10" s="34">
        <f>AP10</f>
        <v>8</v>
      </c>
      <c r="AH10" s="34">
        <f>AQ10</f>
        <v>12</v>
      </c>
      <c r="AI10" s="56">
        <f>AP11</f>
        <v>6</v>
      </c>
      <c r="AJ10" s="56">
        <f>AQ11</f>
        <v>12</v>
      </c>
      <c r="AK10" s="34">
        <f>BD10</f>
        <v>3</v>
      </c>
      <c r="AL10" s="57">
        <f t="shared" si="4"/>
        <v>4</v>
      </c>
      <c r="AM10" s="57">
        <f t="shared" si="4"/>
        <v>6</v>
      </c>
      <c r="AN10" s="57">
        <f>SUM(K4,K7,K13,K16,K19,K22,K25,K28,K31,K34)</f>
        <v>4</v>
      </c>
      <c r="AO10" s="58">
        <f>SUM(J4,J7,J13,J16,J19,J22,J25,J28,J31,J34)</f>
        <v>6</v>
      </c>
      <c r="AP10" s="59">
        <f t="shared" si="1"/>
        <v>8</v>
      </c>
      <c r="AQ10" s="60">
        <f t="shared" si="1"/>
        <v>12</v>
      </c>
      <c r="AR10" s="40">
        <f>IF(AQ10=0,"",AP10/AQ10)</f>
        <v>0.66666666666666663</v>
      </c>
      <c r="AS10" s="61"/>
      <c r="AT10" s="42"/>
      <c r="AU10" s="43"/>
      <c r="AV10" s="43"/>
      <c r="AW10" s="62">
        <f>AP11*10000000-AQ11*100000+BJ10+BJ9</f>
        <v>58807009</v>
      </c>
      <c r="AX10" s="43"/>
      <c r="AY10" s="44">
        <f>IF(AW10&lt;AW13,7,6)</f>
        <v>6</v>
      </c>
      <c r="AZ10" s="43">
        <f>IF(AW10&lt;AW16,AY10,AY10-1)</f>
        <v>6</v>
      </c>
      <c r="BA10" s="44">
        <f>IF(AW10&lt;AW19,AZ10,AZ10-1)</f>
        <v>5</v>
      </c>
      <c r="BB10" s="43">
        <f>IF(AW10&lt;AW22,BA10,BA10-1)</f>
        <v>4</v>
      </c>
      <c r="BC10" s="44">
        <f>IF(AW10&lt;AW4,BB10,BB10-1)</f>
        <v>4</v>
      </c>
      <c r="BD10" s="43">
        <f>IF(AW10&lt;AW7,BC10,BC10-1)</f>
        <v>3</v>
      </c>
      <c r="BE10" s="44"/>
      <c r="BF10" s="43"/>
      <c r="BG10" s="44"/>
      <c r="BH10" s="43"/>
      <c r="BI10" s="16">
        <f>BH9+BH11</f>
        <v>2</v>
      </c>
      <c r="BJ10" s="16">
        <f>IF(AQ10&lt;&gt;0,ROUND(AP10/AQ10,1)*10000,AP10*10000)</f>
        <v>7000</v>
      </c>
      <c r="BK10" s="16">
        <f t="shared" si="3"/>
        <v>0.66666666666666663</v>
      </c>
      <c r="BL10" s="17" t="s">
        <v>6</v>
      </c>
    </row>
    <row r="11" spans="1:64" ht="16.5" customHeight="1" thickBot="1" x14ac:dyDescent="0.3">
      <c r="A11" s="18"/>
      <c r="C11" s="20"/>
      <c r="D11" s="21"/>
      <c r="E11" s="323"/>
      <c r="F11" s="101">
        <f>T61</f>
        <v>0</v>
      </c>
      <c r="G11" s="102">
        <f>U61</f>
        <v>3</v>
      </c>
      <c r="H11" s="103">
        <f>T62</f>
        <v>3</v>
      </c>
      <c r="I11" s="104">
        <f>U62</f>
        <v>0</v>
      </c>
      <c r="J11" s="101" t="s">
        <v>22</v>
      </c>
      <c r="K11" s="102" t="s">
        <v>22</v>
      </c>
      <c r="L11" s="255">
        <f>T63</f>
        <v>0</v>
      </c>
      <c r="M11" s="256">
        <f>U63</f>
        <v>0</v>
      </c>
      <c r="N11" s="101">
        <f>T64</f>
        <v>0</v>
      </c>
      <c r="O11" s="102">
        <f>U64</f>
        <v>3</v>
      </c>
      <c r="P11" s="255">
        <f>T65</f>
        <v>0</v>
      </c>
      <c r="Q11" s="256">
        <f>U65</f>
        <v>0</v>
      </c>
      <c r="R11" s="245">
        <f>T66</f>
        <v>0</v>
      </c>
      <c r="S11" s="246">
        <f>U66</f>
        <v>0</v>
      </c>
      <c r="T11" s="234"/>
      <c r="U11" s="235"/>
      <c r="V11" s="105">
        <f>T68</f>
        <v>0</v>
      </c>
      <c r="W11" s="106">
        <f>U68</f>
        <v>0</v>
      </c>
      <c r="X11" s="107">
        <f>T69</f>
        <v>0</v>
      </c>
      <c r="Y11" s="74">
        <f>U69</f>
        <v>0</v>
      </c>
      <c r="Z11" s="75">
        <f>T70</f>
        <v>0</v>
      </c>
      <c r="AA11" s="75">
        <f>U70</f>
        <v>0</v>
      </c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108">
        <f t="shared" si="4"/>
        <v>3</v>
      </c>
      <c r="AM11" s="109">
        <f t="shared" si="4"/>
        <v>6</v>
      </c>
      <c r="AN11" s="110">
        <f>SUM(K5,K8,K14,K17,K20,K23,K26,K29,K32,K35)</f>
        <v>3</v>
      </c>
      <c r="AO11" s="111">
        <f>SUM(J5,J8,J14,J17,J20,J23,J26,J29,J32,J35)</f>
        <v>6</v>
      </c>
      <c r="AP11" s="112">
        <f t="shared" si="1"/>
        <v>6</v>
      </c>
      <c r="AQ11" s="113">
        <f t="shared" si="1"/>
        <v>12</v>
      </c>
      <c r="AR11" s="81"/>
      <c r="AS11" s="82"/>
      <c r="AT11" s="83" t="s">
        <v>25</v>
      </c>
      <c r="AU11" s="84"/>
      <c r="AV11" s="84"/>
      <c r="AW11" s="85"/>
      <c r="AX11" s="84">
        <f>IF(J4&lt;K4,1,0)</f>
        <v>0</v>
      </c>
      <c r="AY11" s="86">
        <f>IF(J7&lt;K7,1,0)</f>
        <v>1</v>
      </c>
      <c r="AZ11" s="84">
        <f>IF(J13&lt;K13,1,0)</f>
        <v>0</v>
      </c>
      <c r="BA11" s="86">
        <f>IF(J16&lt;K16,1,0)</f>
        <v>0</v>
      </c>
      <c r="BB11" s="84">
        <f>IF(J19&lt;K19,1,0)</f>
        <v>0</v>
      </c>
      <c r="BC11" s="86">
        <f>IF(J22&lt;K22,1,0)</f>
        <v>0</v>
      </c>
      <c r="BD11" s="84"/>
      <c r="BE11" s="44"/>
      <c r="BF11" s="114"/>
      <c r="BG11" s="44"/>
      <c r="BH11" s="114">
        <f>SUM(AX11:BG11)</f>
        <v>1</v>
      </c>
      <c r="BI11" s="16"/>
      <c r="BJ11" s="16"/>
      <c r="BK11" s="16"/>
      <c r="BL11" s="16"/>
    </row>
    <row r="12" spans="1:64" ht="15.75" customHeight="1" thickBot="1" x14ac:dyDescent="0.3">
      <c r="A12" s="18"/>
      <c r="C12" s="20"/>
      <c r="D12" s="21"/>
      <c r="E12" s="321" t="s">
        <v>52</v>
      </c>
      <c r="F12" s="237" t="str">
        <f>P72</f>
        <v/>
      </c>
      <c r="G12" s="259" t="str">
        <f>Q72</f>
        <v/>
      </c>
      <c r="H12" s="247" t="str">
        <f>P73</f>
        <v/>
      </c>
      <c r="I12" s="248" t="str">
        <f>Q73</f>
        <v/>
      </c>
      <c r="J12" s="237" t="str">
        <f>P74</f>
        <v/>
      </c>
      <c r="K12" s="259" t="str">
        <f>Q74</f>
        <v/>
      </c>
      <c r="L12" s="247" t="s">
        <v>22</v>
      </c>
      <c r="M12" s="248" t="s">
        <v>22</v>
      </c>
      <c r="N12" s="237" t="str">
        <f>P75</f>
        <v/>
      </c>
      <c r="O12" s="259" t="str">
        <f>Q75</f>
        <v/>
      </c>
      <c r="P12" s="247" t="str">
        <f>P76</f>
        <v/>
      </c>
      <c r="Q12" s="248" t="str">
        <f>Q76</f>
        <v/>
      </c>
      <c r="R12" s="237" t="str">
        <f>P77</f>
        <v/>
      </c>
      <c r="S12" s="238" t="str">
        <f>Q77</f>
        <v/>
      </c>
      <c r="T12" s="226"/>
      <c r="U12" s="227"/>
      <c r="V12" s="30" t="str">
        <f>P79</f>
        <v/>
      </c>
      <c r="W12" s="31" t="str">
        <f>Q79</f>
        <v/>
      </c>
      <c r="X12" s="32" t="str">
        <f>P80</f>
        <v/>
      </c>
      <c r="Y12" s="94" t="str">
        <f>Q80</f>
        <v/>
      </c>
      <c r="Z12" s="95" t="str">
        <f>P81</f>
        <v/>
      </c>
      <c r="AA12" s="95" t="str">
        <f>Q81</f>
        <v/>
      </c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6">
        <f t="shared" ref="AL12:AM14" si="5">SUM(F12,H12,J12,N12,P12,R12,T12,V12,X12,Z12)</f>
        <v>0</v>
      </c>
      <c r="AM12" s="97">
        <f t="shared" si="5"/>
        <v>0</v>
      </c>
      <c r="AN12" s="36">
        <f>SUM(M3,M6,M9,M15,M18,M21,M24,M27,M30,M33)</f>
        <v>0</v>
      </c>
      <c r="AO12" s="37">
        <f>SUM(L3,L6,L9,L15,L18,L21,L24,L27,L30,L33)</f>
        <v>0</v>
      </c>
      <c r="AP12" s="99">
        <f t="shared" si="1"/>
        <v>0</v>
      </c>
      <c r="AQ12" s="39">
        <f t="shared" si="1"/>
        <v>0</v>
      </c>
      <c r="AR12" s="40" t="str">
        <f>IF(AQ12=0,"",AP12/AQ12)</f>
        <v/>
      </c>
      <c r="AS12" s="41"/>
      <c r="AT12" s="42" t="s">
        <v>23</v>
      </c>
      <c r="AU12" s="16"/>
      <c r="AV12" s="16"/>
      <c r="AW12" s="62"/>
      <c r="AX12" s="16">
        <f>IF(F13&gt;G13,1,0)</f>
        <v>0</v>
      </c>
      <c r="AY12" s="44">
        <f>IF(H13&gt;I13,1,0)</f>
        <v>0</v>
      </c>
      <c r="AZ12" s="16">
        <f>IF(J13&gt;K13,1,0)</f>
        <v>0</v>
      </c>
      <c r="BA12" s="44">
        <f>IF(N13&gt;O13,1,0)</f>
        <v>0</v>
      </c>
      <c r="BB12" s="16">
        <f>IF(P13&gt;Q13,1,0)</f>
        <v>0</v>
      </c>
      <c r="BC12" s="44">
        <f>IF(R13&gt;S13,1,0)</f>
        <v>0</v>
      </c>
      <c r="BD12" s="16"/>
      <c r="BE12" s="44"/>
      <c r="BF12" s="16"/>
      <c r="BG12" s="44"/>
      <c r="BH12" s="16">
        <f>SUM(AX12:BG12)</f>
        <v>0</v>
      </c>
      <c r="BI12" s="16"/>
      <c r="BJ12" s="16">
        <f>IF(AQ12&lt;&gt;0,ROUND(AP12/AQ12,1)*10,AP12*10)</f>
        <v>0</v>
      </c>
      <c r="BK12" s="16">
        <f t="shared" si="3"/>
        <v>0</v>
      </c>
      <c r="BL12" s="17" t="s">
        <v>24</v>
      </c>
    </row>
    <row r="13" spans="1:64" ht="15.75" customHeight="1" x14ac:dyDescent="0.25">
      <c r="A13" s="18"/>
      <c r="C13" s="20"/>
      <c r="D13" s="21"/>
      <c r="E13" s="322"/>
      <c r="F13" s="239" t="str">
        <f>R72</f>
        <v/>
      </c>
      <c r="G13" s="260" t="str">
        <f>S72</f>
        <v/>
      </c>
      <c r="H13" s="249" t="str">
        <f>R73</f>
        <v/>
      </c>
      <c r="I13" s="250" t="str">
        <f>S73</f>
        <v/>
      </c>
      <c r="J13" s="239" t="str">
        <f>R74</f>
        <v/>
      </c>
      <c r="K13" s="260" t="str">
        <f>S74</f>
        <v/>
      </c>
      <c r="L13" s="249" t="s">
        <v>22</v>
      </c>
      <c r="M13" s="250" t="s">
        <v>22</v>
      </c>
      <c r="N13" s="239" t="str">
        <f>R75</f>
        <v/>
      </c>
      <c r="O13" s="260" t="str">
        <f>S75</f>
        <v/>
      </c>
      <c r="P13" s="249" t="str">
        <f>R76</f>
        <v/>
      </c>
      <c r="Q13" s="250" t="str">
        <f>S76</f>
        <v/>
      </c>
      <c r="R13" s="239" t="str">
        <f>R77</f>
        <v/>
      </c>
      <c r="S13" s="240" t="str">
        <f>S77</f>
        <v/>
      </c>
      <c r="T13" s="228"/>
      <c r="U13" s="229"/>
      <c r="V13" s="53" t="str">
        <f>R79</f>
        <v/>
      </c>
      <c r="W13" s="54" t="str">
        <f>S79</f>
        <v/>
      </c>
      <c r="X13" s="55" t="str">
        <f>R80</f>
        <v/>
      </c>
      <c r="Y13" s="33" t="str">
        <f>S80</f>
        <v/>
      </c>
      <c r="Z13" s="34" t="str">
        <f>R81</f>
        <v/>
      </c>
      <c r="AA13" s="34" t="str">
        <f>S81</f>
        <v/>
      </c>
      <c r="AB13" s="34">
        <f>BI82</f>
        <v>0</v>
      </c>
      <c r="AC13" s="34">
        <f>BA82+BE82</f>
        <v>0</v>
      </c>
      <c r="AD13" s="34">
        <f>BB82+BF82</f>
        <v>0</v>
      </c>
      <c r="AE13" s="34">
        <f>BC82+BG82</f>
        <v>0</v>
      </c>
      <c r="AF13" s="34">
        <f>BD82+BH82</f>
        <v>0</v>
      </c>
      <c r="AG13" s="34">
        <f>AP13</f>
        <v>0</v>
      </c>
      <c r="AH13" s="34">
        <f>AQ13</f>
        <v>0</v>
      </c>
      <c r="AI13" s="56">
        <f>AP14</f>
        <v>0</v>
      </c>
      <c r="AJ13" s="56">
        <f>AQ14</f>
        <v>0</v>
      </c>
      <c r="AK13" s="34">
        <f>BD13</f>
        <v>4</v>
      </c>
      <c r="AL13" s="57">
        <f t="shared" si="5"/>
        <v>0</v>
      </c>
      <c r="AM13" s="57">
        <f t="shared" si="5"/>
        <v>0</v>
      </c>
      <c r="AN13" s="57">
        <f>SUM(M4,M7,M10,M16,M19,M22,M25,M28,M31,M34)</f>
        <v>0</v>
      </c>
      <c r="AO13" s="58">
        <f>SUM(L4,L7,L10,L16,L19,L22,L25,L28,L31,L34)</f>
        <v>0</v>
      </c>
      <c r="AP13" s="59">
        <f t="shared" si="1"/>
        <v>0</v>
      </c>
      <c r="AQ13" s="60">
        <f t="shared" si="1"/>
        <v>0</v>
      </c>
      <c r="AR13" s="40" t="str">
        <f>IF(AQ13=0,"",AP13/AQ13)</f>
        <v/>
      </c>
      <c r="AS13" s="61"/>
      <c r="AT13" s="42"/>
      <c r="AU13" s="16"/>
      <c r="AV13" s="16"/>
      <c r="AW13" s="62">
        <f>AP14*10000000-AQ14*100000+BJ13+BJ12</f>
        <v>0</v>
      </c>
      <c r="AX13" s="16"/>
      <c r="AY13" s="44">
        <f>IF(AW13&lt;AW16,7,6)</f>
        <v>7</v>
      </c>
      <c r="AZ13" s="16">
        <f>IF(AW13&lt;AW19,AY13,AY13-1)</f>
        <v>6</v>
      </c>
      <c r="BA13" s="44">
        <f>IF(AW13&lt;AW22,AZ13,AZ13-1)</f>
        <v>5</v>
      </c>
      <c r="BB13" s="16">
        <f>IF(AW13&lt;AW4,BA13,BA13-1)</f>
        <v>5</v>
      </c>
      <c r="BC13" s="44">
        <f>IF(AW13&lt;AW7,BB13,BB13-1)</f>
        <v>4</v>
      </c>
      <c r="BD13" s="16">
        <f>IF(AW13&lt;AW10,BC13,BC13-1)</f>
        <v>4</v>
      </c>
      <c r="BE13" s="44"/>
      <c r="BF13" s="16"/>
      <c r="BG13" s="44"/>
      <c r="BH13" s="16"/>
      <c r="BI13" s="16">
        <f>BH12+BH14</f>
        <v>6</v>
      </c>
      <c r="BJ13" s="16">
        <f>IF(AQ13&lt;&gt;0,ROUND(AP13/AQ13,1)*10000,AP13*10000)</f>
        <v>0</v>
      </c>
      <c r="BK13" s="16">
        <f t="shared" si="3"/>
        <v>0</v>
      </c>
      <c r="BL13" s="17" t="s">
        <v>6</v>
      </c>
    </row>
    <row r="14" spans="1:64" ht="16.5" customHeight="1" thickBot="1" x14ac:dyDescent="0.3">
      <c r="A14" s="18"/>
      <c r="C14" s="20"/>
      <c r="D14" s="21"/>
      <c r="E14" s="323"/>
      <c r="F14" s="245">
        <f>T72</f>
        <v>0</v>
      </c>
      <c r="G14" s="261">
        <f>U72</f>
        <v>0</v>
      </c>
      <c r="H14" s="255">
        <f>T73</f>
        <v>0</v>
      </c>
      <c r="I14" s="256">
        <f>U73</f>
        <v>0</v>
      </c>
      <c r="J14" s="245">
        <f>T74</f>
        <v>0</v>
      </c>
      <c r="K14" s="261">
        <f>U74</f>
        <v>0</v>
      </c>
      <c r="L14" s="255" t="s">
        <v>22</v>
      </c>
      <c r="M14" s="256" t="s">
        <v>22</v>
      </c>
      <c r="N14" s="245">
        <f>T75</f>
        <v>0</v>
      </c>
      <c r="O14" s="261">
        <f>U75</f>
        <v>0</v>
      </c>
      <c r="P14" s="255">
        <f>T76</f>
        <v>0</v>
      </c>
      <c r="Q14" s="256">
        <f>U76</f>
        <v>0</v>
      </c>
      <c r="R14" s="245">
        <f>T77</f>
        <v>0</v>
      </c>
      <c r="S14" s="246">
        <f>U77</f>
        <v>0</v>
      </c>
      <c r="T14" s="234"/>
      <c r="U14" s="235"/>
      <c r="V14" s="105">
        <f>T79</f>
        <v>0</v>
      </c>
      <c r="W14" s="106">
        <f>U79</f>
        <v>0</v>
      </c>
      <c r="X14" s="107">
        <f>T80</f>
        <v>0</v>
      </c>
      <c r="Y14" s="74">
        <f>U80</f>
        <v>0</v>
      </c>
      <c r="Z14" s="75">
        <f>T81</f>
        <v>0</v>
      </c>
      <c r="AA14" s="75">
        <f>U81</f>
        <v>0</v>
      </c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100">
        <f t="shared" si="5"/>
        <v>0</v>
      </c>
      <c r="AM14" s="110">
        <f t="shared" si="5"/>
        <v>0</v>
      </c>
      <c r="AN14" s="110">
        <f>SUM(M5,M8,M11,M17,M20,M23,M26,M29,M32,M35)</f>
        <v>0</v>
      </c>
      <c r="AO14" s="111">
        <f>SUM(L5,L8,L11,L17,L20,L23,L26,L29,L32,L35)</f>
        <v>0</v>
      </c>
      <c r="AP14" s="112">
        <f t="shared" si="1"/>
        <v>0</v>
      </c>
      <c r="AQ14" s="113">
        <f t="shared" si="1"/>
        <v>0</v>
      </c>
      <c r="AR14" s="81"/>
      <c r="AS14" s="82"/>
      <c r="AT14" s="83" t="s">
        <v>25</v>
      </c>
      <c r="AU14" s="84"/>
      <c r="AV14" s="84"/>
      <c r="AW14" s="85"/>
      <c r="AX14" s="84">
        <f>IF(L4&lt;M4,1,0)</f>
        <v>0</v>
      </c>
      <c r="AY14" s="44">
        <f t="shared" ref="AY14:AY35" si="6">IF(AW14&lt;AW17,7,6)</f>
        <v>6</v>
      </c>
      <c r="AZ14" s="84">
        <f>IF(L10&lt;M10,1,0)</f>
        <v>0</v>
      </c>
      <c r="BA14" s="86">
        <f>IF(L16&lt;M16,1,0)</f>
        <v>0</v>
      </c>
      <c r="BB14" s="84">
        <f>IF(L19&lt;M19,1,0)</f>
        <v>0</v>
      </c>
      <c r="BC14" s="86">
        <f>IF(L22&lt;M22,1,0)</f>
        <v>0</v>
      </c>
      <c r="BD14" s="84"/>
      <c r="BE14" s="44"/>
      <c r="BF14" s="16"/>
      <c r="BG14" s="44"/>
      <c r="BH14" s="16">
        <f>SUM(AX14:BG14)</f>
        <v>6</v>
      </c>
      <c r="BI14" s="16"/>
      <c r="BJ14" s="16"/>
      <c r="BK14" s="16"/>
      <c r="BL14" s="16"/>
    </row>
    <row r="15" spans="1:64" ht="15.75" customHeight="1" thickBot="1" x14ac:dyDescent="0.3">
      <c r="A15" s="18"/>
      <c r="C15" s="20"/>
      <c r="D15" s="21"/>
      <c r="E15" s="321" t="s">
        <v>83</v>
      </c>
      <c r="F15" s="22">
        <f>P83</f>
        <v>71</v>
      </c>
      <c r="G15" s="23">
        <f>Q83</f>
        <v>87</v>
      </c>
      <c r="H15" s="24">
        <f>P84</f>
        <v>75</v>
      </c>
      <c r="I15" s="28">
        <f>Q84</f>
        <v>34</v>
      </c>
      <c r="J15" s="22">
        <f>P85</f>
        <v>75</v>
      </c>
      <c r="K15" s="23">
        <f>Q85</f>
        <v>46</v>
      </c>
      <c r="L15" s="247" t="str">
        <f>P86</f>
        <v/>
      </c>
      <c r="M15" s="248" t="str">
        <f>Q86</f>
        <v/>
      </c>
      <c r="N15" s="22" t="s">
        <v>22</v>
      </c>
      <c r="O15" s="23" t="s">
        <v>22</v>
      </c>
      <c r="P15" s="247" t="str">
        <f>P87</f>
        <v/>
      </c>
      <c r="Q15" s="248" t="str">
        <f>Q87</f>
        <v/>
      </c>
      <c r="R15" s="237" t="str">
        <f>P88</f>
        <v/>
      </c>
      <c r="S15" s="238" t="str">
        <f>Q88</f>
        <v/>
      </c>
      <c r="T15" s="226"/>
      <c r="U15" s="227"/>
      <c r="V15" s="30" t="str">
        <f>P90</f>
        <v/>
      </c>
      <c r="W15" s="31" t="str">
        <f>Q90</f>
        <v/>
      </c>
      <c r="X15" s="32" t="str">
        <f>P91</f>
        <v/>
      </c>
      <c r="Y15" s="94" t="str">
        <f>Q91</f>
        <v/>
      </c>
      <c r="Z15" s="95" t="str">
        <f>P92</f>
        <v/>
      </c>
      <c r="AA15" s="95" t="str">
        <f>Q92</f>
        <v/>
      </c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6">
        <f t="shared" ref="AL15:AM17" si="7">SUM(F15,H15,J15,L15,P15,R15,T15,V15,X15,Z15)</f>
        <v>221</v>
      </c>
      <c r="AM15" s="115">
        <f t="shared" si="7"/>
        <v>167</v>
      </c>
      <c r="AN15" s="36">
        <f>SUM(O3,O6,O9,O12,O18,O21,O24,O27,O30,O33)</f>
        <v>230</v>
      </c>
      <c r="AO15" s="37">
        <f>SUM(N3,N6,N9,N12,N18,N21,N24,N27,N30,N33)</f>
        <v>176</v>
      </c>
      <c r="AP15" s="99">
        <f t="shared" si="1"/>
        <v>451</v>
      </c>
      <c r="AQ15" s="39">
        <f t="shared" si="1"/>
        <v>343</v>
      </c>
      <c r="AR15" s="40">
        <f>IF(AQ15=0,"",AP15/AQ15)</f>
        <v>1.314868804664723</v>
      </c>
      <c r="AS15" s="41"/>
      <c r="AT15" s="42" t="s">
        <v>23</v>
      </c>
      <c r="AU15" s="43"/>
      <c r="AV15" s="43"/>
      <c r="AW15" s="62"/>
      <c r="AX15" s="43">
        <f>IF(F16&gt;G16,1,0)</f>
        <v>0</v>
      </c>
      <c r="AY15" s="44">
        <f>IF(AW15&lt;AW18,7,6)</f>
        <v>6</v>
      </c>
      <c r="AZ15" s="43">
        <f>IF(J16&gt;K16,1,0)</f>
        <v>1</v>
      </c>
      <c r="BA15" s="44">
        <f>IF(L16&gt;M16,1,0)</f>
        <v>0</v>
      </c>
      <c r="BB15" s="43">
        <f>IF(P16&gt;Q16,1,0)</f>
        <v>0</v>
      </c>
      <c r="BC15" s="44">
        <f>IF(R16&gt;S16,1,0)</f>
        <v>0</v>
      </c>
      <c r="BD15" s="43"/>
      <c r="BE15" s="44"/>
      <c r="BF15" s="43"/>
      <c r="BG15" s="44"/>
      <c r="BH15" s="43">
        <f>SUM(AX15:BG15)</f>
        <v>7</v>
      </c>
      <c r="BI15" s="16"/>
      <c r="BJ15" s="16">
        <f>IF(AQ15&lt;&gt;0,ROUND(AP15/AQ15,1)*10,AP15*10)</f>
        <v>13</v>
      </c>
      <c r="BK15" s="16">
        <f t="shared" si="3"/>
        <v>1.314868804664723</v>
      </c>
      <c r="BL15" s="17" t="s">
        <v>24</v>
      </c>
    </row>
    <row r="16" spans="1:64" ht="15.75" customHeight="1" x14ac:dyDescent="0.25">
      <c r="A16" s="18"/>
      <c r="C16" s="20"/>
      <c r="D16" s="21"/>
      <c r="E16" s="322"/>
      <c r="F16" s="45">
        <f>R83</f>
        <v>1</v>
      </c>
      <c r="G16" s="46">
        <f>S83</f>
        <v>3</v>
      </c>
      <c r="H16" s="47">
        <f>R84</f>
        <v>3</v>
      </c>
      <c r="I16" s="51">
        <f>S84</f>
        <v>0</v>
      </c>
      <c r="J16" s="45">
        <f>R85</f>
        <v>3</v>
      </c>
      <c r="K16" s="46">
        <f>S85</f>
        <v>0</v>
      </c>
      <c r="L16" s="249" t="str">
        <f>R86</f>
        <v/>
      </c>
      <c r="M16" s="250" t="str">
        <f>S86</f>
        <v/>
      </c>
      <c r="N16" s="45" t="s">
        <v>22</v>
      </c>
      <c r="O16" s="46" t="s">
        <v>22</v>
      </c>
      <c r="P16" s="249" t="str">
        <f>R87</f>
        <v/>
      </c>
      <c r="Q16" s="250" t="str">
        <f>S87</f>
        <v/>
      </c>
      <c r="R16" s="239" t="str">
        <f>R88</f>
        <v/>
      </c>
      <c r="S16" s="240" t="str">
        <f>S88</f>
        <v/>
      </c>
      <c r="T16" s="228"/>
      <c r="U16" s="229"/>
      <c r="V16" s="53" t="str">
        <f>R90</f>
        <v/>
      </c>
      <c r="W16" s="54" t="str">
        <f>S90</f>
        <v/>
      </c>
      <c r="X16" s="55" t="str">
        <f>R91</f>
        <v/>
      </c>
      <c r="Y16" s="33" t="str">
        <f>S91</f>
        <v/>
      </c>
      <c r="Z16" s="34" t="str">
        <f>R92</f>
        <v/>
      </c>
      <c r="AA16" s="34" t="str">
        <f>S92</f>
        <v/>
      </c>
      <c r="AB16" s="34">
        <f>BI93</f>
        <v>6</v>
      </c>
      <c r="AC16" s="34">
        <f>BA93+BE93</f>
        <v>4</v>
      </c>
      <c r="AD16" s="34">
        <f>BB93+BF93</f>
        <v>0</v>
      </c>
      <c r="AE16" s="34">
        <f>BC93+BG93</f>
        <v>0</v>
      </c>
      <c r="AF16" s="34">
        <f>BD93+BH93</f>
        <v>2</v>
      </c>
      <c r="AG16" s="34">
        <f>AP16</f>
        <v>14</v>
      </c>
      <c r="AH16" s="34">
        <f>AQ16</f>
        <v>6</v>
      </c>
      <c r="AI16" s="56">
        <f>AP17</f>
        <v>12</v>
      </c>
      <c r="AJ16" s="56">
        <f>AQ17</f>
        <v>6</v>
      </c>
      <c r="AK16" s="34">
        <f>BD16</f>
        <v>2</v>
      </c>
      <c r="AL16" s="57">
        <f t="shared" si="7"/>
        <v>7</v>
      </c>
      <c r="AM16" s="57">
        <f t="shared" si="7"/>
        <v>3</v>
      </c>
      <c r="AN16" s="57">
        <f>SUM(O4,O7,O10,O13,O19,O22,O25,O28,O31,O34)</f>
        <v>7</v>
      </c>
      <c r="AO16" s="58">
        <f>SUM(N4,N7,N10,N13,N19,N22,N25,N28,N31,N34)</f>
        <v>3</v>
      </c>
      <c r="AP16" s="59">
        <f t="shared" si="1"/>
        <v>14</v>
      </c>
      <c r="AQ16" s="60">
        <f t="shared" si="1"/>
        <v>6</v>
      </c>
      <c r="AR16" s="40">
        <f>IF(AQ16=0,"",AP16/AQ16)</f>
        <v>2.3333333333333335</v>
      </c>
      <c r="AS16" s="61"/>
      <c r="AT16" s="42"/>
      <c r="AU16" s="43"/>
      <c r="AV16" s="43"/>
      <c r="AW16" s="62">
        <f>AP17*10000000-AQ17*100000+BJ16+BJ15</f>
        <v>119423013</v>
      </c>
      <c r="AX16" s="43"/>
      <c r="AY16" s="44">
        <f>IF(AW16&lt;AW19,7,6)</f>
        <v>6</v>
      </c>
      <c r="AZ16" s="43">
        <f>IF(AW16&lt;AW22,AY16,AY16-1)</f>
        <v>5</v>
      </c>
      <c r="BA16" s="44">
        <f>IF(AW16&lt;AW4,AZ16,AZ16-1)</f>
        <v>5</v>
      </c>
      <c r="BB16" s="43">
        <f>IF(AW16&lt;AW7,BA16,BA16-1)</f>
        <v>4</v>
      </c>
      <c r="BC16" s="44">
        <f>IF(AW16&lt;AW10,BB16,BB16-1)</f>
        <v>3</v>
      </c>
      <c r="BD16" s="43">
        <f>IF(AW16&lt;AW13,BC16,BC16-1)</f>
        <v>2</v>
      </c>
      <c r="BE16" s="44"/>
      <c r="BF16" s="43"/>
      <c r="BG16" s="44"/>
      <c r="BH16" s="43"/>
      <c r="BI16" s="16">
        <f>BH15+BH17</f>
        <v>14</v>
      </c>
      <c r="BJ16" s="16">
        <f>IF(AQ16&lt;&gt;0,ROUND(AP16/AQ16,1)*10000,AP16*10000)</f>
        <v>23000</v>
      </c>
      <c r="BK16" s="16">
        <f t="shared" si="3"/>
        <v>2.3333333333333335</v>
      </c>
      <c r="BL16" s="17" t="s">
        <v>6</v>
      </c>
    </row>
    <row r="17" spans="1:64" ht="16.5" customHeight="1" thickBot="1" x14ac:dyDescent="0.3">
      <c r="A17" s="18"/>
      <c r="C17" s="20"/>
      <c r="D17" s="21"/>
      <c r="E17" s="323"/>
      <c r="F17" s="101">
        <f>T83</f>
        <v>0</v>
      </c>
      <c r="G17" s="102">
        <f>U83</f>
        <v>3</v>
      </c>
      <c r="H17" s="257">
        <f>T84</f>
        <v>3</v>
      </c>
      <c r="I17" s="258">
        <f>U84</f>
        <v>0</v>
      </c>
      <c r="J17" s="101">
        <f>T85</f>
        <v>3</v>
      </c>
      <c r="K17" s="102">
        <f>U85</f>
        <v>0</v>
      </c>
      <c r="L17" s="255">
        <f>T86</f>
        <v>0</v>
      </c>
      <c r="M17" s="256">
        <f>U86</f>
        <v>0</v>
      </c>
      <c r="N17" s="101" t="s">
        <v>22</v>
      </c>
      <c r="O17" s="102" t="s">
        <v>22</v>
      </c>
      <c r="P17" s="255">
        <f>T87</f>
        <v>0</v>
      </c>
      <c r="Q17" s="256">
        <f>U87</f>
        <v>0</v>
      </c>
      <c r="R17" s="245">
        <f>T88</f>
        <v>0</v>
      </c>
      <c r="S17" s="246">
        <f>U88</f>
        <v>0</v>
      </c>
      <c r="T17" s="234"/>
      <c r="U17" s="235"/>
      <c r="V17" s="105">
        <f>T90</f>
        <v>0</v>
      </c>
      <c r="W17" s="106">
        <f>U90</f>
        <v>0</v>
      </c>
      <c r="X17" s="107">
        <f>T91</f>
        <v>0</v>
      </c>
      <c r="Y17" s="74">
        <f>U91</f>
        <v>0</v>
      </c>
      <c r="Z17" s="75">
        <f>T92</f>
        <v>0</v>
      </c>
      <c r="AA17" s="75">
        <f>U92</f>
        <v>0</v>
      </c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100">
        <f t="shared" si="7"/>
        <v>6</v>
      </c>
      <c r="AM17" s="110">
        <f t="shared" si="7"/>
        <v>3</v>
      </c>
      <c r="AN17" s="110">
        <f>SUM(O5,O8,O11,O14,O20,O23,O26,O29,O32,O35)</f>
        <v>6</v>
      </c>
      <c r="AO17" s="111">
        <f>SUM(N5,N8,N11,N14,N20,N23,N26,N29,N32,N35)</f>
        <v>3</v>
      </c>
      <c r="AP17" s="112">
        <f t="shared" si="1"/>
        <v>12</v>
      </c>
      <c r="AQ17" s="113">
        <f t="shared" si="1"/>
        <v>6</v>
      </c>
      <c r="AR17" s="81"/>
      <c r="AS17" s="82"/>
      <c r="AT17" s="83" t="s">
        <v>25</v>
      </c>
      <c r="AU17" s="84"/>
      <c r="AV17" s="84"/>
      <c r="AW17" s="85"/>
      <c r="AX17" s="84">
        <f>IF(N4&lt;O4,1,0)</f>
        <v>0</v>
      </c>
      <c r="AY17" s="44">
        <f>IF(AW17&lt;AW20,7,6)</f>
        <v>6</v>
      </c>
      <c r="AZ17" s="84">
        <f>IF(N10&lt;O10,1,0)</f>
        <v>1</v>
      </c>
      <c r="BA17" s="86">
        <f>IF(G29=3,1,0)</f>
        <v>0</v>
      </c>
      <c r="BB17" s="84">
        <f>IF(G32=3,1,0)</f>
        <v>0</v>
      </c>
      <c r="BC17" s="86">
        <f>IF(G35=3,1,0)</f>
        <v>0</v>
      </c>
      <c r="BD17" s="43"/>
      <c r="BE17" s="44"/>
      <c r="BF17" s="43"/>
      <c r="BG17" s="44"/>
      <c r="BH17" s="43">
        <f>SUM(AX17:BG17)</f>
        <v>7</v>
      </c>
      <c r="BI17" s="16"/>
      <c r="BJ17" s="16"/>
      <c r="BK17" s="16"/>
      <c r="BL17" s="16"/>
    </row>
    <row r="18" spans="1:64" ht="15.75" hidden="1" customHeight="1" thickBot="1" x14ac:dyDescent="0.3">
      <c r="A18" s="18"/>
      <c r="C18" s="20"/>
      <c r="D18" s="21"/>
      <c r="E18" s="324"/>
      <c r="F18" s="237"/>
      <c r="G18" s="259"/>
      <c r="H18" s="247"/>
      <c r="I18" s="248"/>
      <c r="J18" s="237"/>
      <c r="K18" s="259"/>
      <c r="L18" s="247"/>
      <c r="M18" s="248"/>
      <c r="N18" s="237"/>
      <c r="O18" s="259"/>
      <c r="P18" s="247"/>
      <c r="Q18" s="248"/>
      <c r="R18" s="237"/>
      <c r="S18" s="238"/>
      <c r="T18" s="226"/>
      <c r="U18" s="227"/>
      <c r="V18" s="30"/>
      <c r="W18" s="31"/>
      <c r="X18" s="32"/>
      <c r="Y18" s="94"/>
      <c r="Z18" s="95"/>
      <c r="AA18" s="95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6"/>
      <c r="AM18" s="115"/>
      <c r="AN18" s="36"/>
      <c r="AO18" s="37"/>
      <c r="AP18" s="99"/>
      <c r="AQ18" s="39"/>
      <c r="AR18" s="40"/>
      <c r="AS18" s="41"/>
      <c r="AT18" s="42"/>
      <c r="AU18" s="16"/>
      <c r="AV18" s="16"/>
      <c r="AW18" s="62"/>
      <c r="AX18" s="16"/>
      <c r="AY18" s="44"/>
      <c r="AZ18" s="16"/>
      <c r="BA18" s="44"/>
      <c r="BB18" s="16"/>
      <c r="BC18" s="44"/>
      <c r="BD18" s="16"/>
      <c r="BE18" s="44"/>
      <c r="BF18" s="16"/>
      <c r="BG18" s="44"/>
      <c r="BH18" s="16"/>
      <c r="BI18" s="16"/>
      <c r="BJ18" s="16"/>
      <c r="BK18" s="16"/>
      <c r="BL18" s="17"/>
    </row>
    <row r="19" spans="1:64" ht="15.75" hidden="1" customHeight="1" thickBot="1" x14ac:dyDescent="0.3">
      <c r="A19" s="18"/>
      <c r="C19" s="20"/>
      <c r="D19" s="21"/>
      <c r="E19" s="325"/>
      <c r="F19" s="239"/>
      <c r="G19" s="260"/>
      <c r="H19" s="249"/>
      <c r="I19" s="250"/>
      <c r="J19" s="239"/>
      <c r="K19" s="260"/>
      <c r="L19" s="249"/>
      <c r="M19" s="250"/>
      <c r="N19" s="239"/>
      <c r="O19" s="260"/>
      <c r="P19" s="249"/>
      <c r="Q19" s="250"/>
      <c r="R19" s="239"/>
      <c r="S19" s="240"/>
      <c r="T19" s="228"/>
      <c r="U19" s="229"/>
      <c r="V19" s="53"/>
      <c r="W19" s="54"/>
      <c r="X19" s="55"/>
      <c r="Y19" s="33"/>
      <c r="Z19" s="34"/>
      <c r="AA19" s="34"/>
      <c r="AB19" s="34"/>
      <c r="AC19" s="34"/>
      <c r="AD19" s="34"/>
      <c r="AE19" s="34"/>
      <c r="AF19" s="34"/>
      <c r="AG19" s="34"/>
      <c r="AH19" s="34"/>
      <c r="AI19" s="56"/>
      <c r="AJ19" s="56"/>
      <c r="AK19" s="34"/>
      <c r="AL19" s="57"/>
      <c r="AM19" s="57"/>
      <c r="AN19" s="57"/>
      <c r="AO19" s="58"/>
      <c r="AP19" s="59"/>
      <c r="AQ19" s="60"/>
      <c r="AR19" s="40"/>
      <c r="AS19" s="61"/>
      <c r="AT19" s="42"/>
      <c r="AU19" s="16"/>
      <c r="AV19" s="16"/>
      <c r="AW19" s="62"/>
      <c r="AX19" s="16"/>
      <c r="AY19" s="44"/>
      <c r="AZ19" s="16"/>
      <c r="BA19" s="44"/>
      <c r="BB19" s="16"/>
      <c r="BC19" s="44"/>
      <c r="BD19" s="16"/>
      <c r="BE19" s="44"/>
      <c r="BF19" s="16"/>
      <c r="BG19" s="44"/>
      <c r="BH19" s="16"/>
      <c r="BI19" s="16"/>
      <c r="BJ19" s="16"/>
      <c r="BK19" s="16"/>
      <c r="BL19" s="17"/>
    </row>
    <row r="20" spans="1:64" ht="16.5" hidden="1" customHeight="1" thickBot="1" x14ac:dyDescent="0.3">
      <c r="A20" s="18"/>
      <c r="C20" s="20"/>
      <c r="D20" s="21"/>
      <c r="E20" s="326"/>
      <c r="F20" s="245"/>
      <c r="G20" s="261"/>
      <c r="H20" s="255"/>
      <c r="I20" s="256"/>
      <c r="J20" s="245"/>
      <c r="K20" s="261"/>
      <c r="L20" s="255"/>
      <c r="M20" s="256"/>
      <c r="N20" s="245"/>
      <c r="O20" s="261"/>
      <c r="P20" s="255"/>
      <c r="Q20" s="256"/>
      <c r="R20" s="245"/>
      <c r="S20" s="246"/>
      <c r="T20" s="234"/>
      <c r="U20" s="235"/>
      <c r="V20" s="105"/>
      <c r="W20" s="106"/>
      <c r="X20" s="107"/>
      <c r="Y20" s="74"/>
      <c r="Z20" s="75"/>
      <c r="AA20" s="75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100"/>
      <c r="AM20" s="110"/>
      <c r="AN20" s="110"/>
      <c r="AO20" s="111"/>
      <c r="AP20" s="112"/>
      <c r="AQ20" s="113"/>
      <c r="AR20" s="81"/>
      <c r="AS20" s="82"/>
      <c r="AT20" s="83"/>
      <c r="AU20" s="84"/>
      <c r="AV20" s="84"/>
      <c r="AW20" s="85"/>
      <c r="AX20" s="84"/>
      <c r="AY20" s="44"/>
      <c r="AZ20" s="84"/>
      <c r="BA20" s="86"/>
      <c r="BB20" s="84"/>
      <c r="BC20" s="86"/>
      <c r="BD20" s="84"/>
      <c r="BE20" s="44"/>
      <c r="BF20" s="16"/>
      <c r="BG20" s="44"/>
      <c r="BH20" s="16"/>
      <c r="BI20" s="16"/>
      <c r="BJ20" s="16"/>
      <c r="BK20" s="16"/>
      <c r="BL20" s="16"/>
    </row>
    <row r="21" spans="1:64" ht="15.75" hidden="1" customHeight="1" thickBot="1" x14ac:dyDescent="0.3">
      <c r="A21" s="18"/>
      <c r="C21" s="20"/>
      <c r="D21" s="21"/>
      <c r="E21" s="321"/>
      <c r="F21" s="262" t="str">
        <f>P105</f>
        <v/>
      </c>
      <c r="G21" s="263" t="str">
        <f>Q105</f>
        <v/>
      </c>
      <c r="H21" s="264" t="str">
        <f>P106</f>
        <v/>
      </c>
      <c r="I21" s="265" t="str">
        <f>Q106</f>
        <v/>
      </c>
      <c r="J21" s="262" t="str">
        <f>P107</f>
        <v/>
      </c>
      <c r="K21" s="263" t="str">
        <f>Q107</f>
        <v/>
      </c>
      <c r="L21" s="264" t="str">
        <f>P108</f>
        <v/>
      </c>
      <c r="M21" s="265" t="str">
        <f>Q108</f>
        <v/>
      </c>
      <c r="N21" s="266" t="str">
        <f>P109</f>
        <v/>
      </c>
      <c r="O21" s="267" t="str">
        <f>Q109</f>
        <v/>
      </c>
      <c r="P21" s="264" t="str">
        <f>P110</f>
        <v/>
      </c>
      <c r="Q21" s="265" t="str">
        <f>Q110</f>
        <v/>
      </c>
      <c r="R21" s="266" t="s">
        <v>22</v>
      </c>
      <c r="S21" s="31" t="s">
        <v>22</v>
      </c>
      <c r="T21" s="268"/>
      <c r="U21" s="269"/>
      <c r="V21" s="30" t="str">
        <f>P112</f>
        <v/>
      </c>
      <c r="W21" s="31" t="str">
        <f>Q112</f>
        <v/>
      </c>
      <c r="X21" s="32" t="str">
        <f>P113</f>
        <v/>
      </c>
      <c r="Y21" s="94" t="str">
        <f>Q113</f>
        <v/>
      </c>
      <c r="Z21" s="95" t="str">
        <f>P114</f>
        <v/>
      </c>
      <c r="AA21" s="95" t="str">
        <f>Q114</f>
        <v/>
      </c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6">
        <f t="shared" ref="AL21:AM23" si="8">SUM(F21,H21,J21,L21,N21,P21,T21,V21,X21,Z21)</f>
        <v>0</v>
      </c>
      <c r="AM21" s="36">
        <f t="shared" si="8"/>
        <v>0</v>
      </c>
      <c r="AN21" s="36">
        <f>SUM(S3,S6,S9,S12,S15,S18,S24,S27,S30,S33)</f>
        <v>0</v>
      </c>
      <c r="AO21" s="37">
        <f>SUM(R3,R6,R9,R12,R15,R18,R24,R27,R30,R33)</f>
        <v>0</v>
      </c>
      <c r="AP21" s="99">
        <f t="shared" si="1"/>
        <v>0</v>
      </c>
      <c r="AQ21" s="39">
        <f t="shared" si="1"/>
        <v>0</v>
      </c>
      <c r="AR21" s="40" t="str">
        <f>IF(AQ21=0,"",AP21/AQ21)</f>
        <v/>
      </c>
      <c r="AS21" s="41"/>
      <c r="AT21" s="42" t="s">
        <v>23</v>
      </c>
      <c r="AU21" s="43"/>
      <c r="AV21" s="43"/>
      <c r="AW21" s="62"/>
      <c r="AX21" s="43">
        <f>IF(F22&gt;G22,1,0)</f>
        <v>0</v>
      </c>
      <c r="AY21" s="44">
        <f t="shared" si="6"/>
        <v>6</v>
      </c>
      <c r="AZ21" s="43">
        <f>IF(J22&gt;K22,1,0)</f>
        <v>0</v>
      </c>
      <c r="BA21" s="44">
        <f>IF(L22&gt;M22,1,0)</f>
        <v>0</v>
      </c>
      <c r="BB21" s="43">
        <f>IF(N22&lt;O22,1,0)</f>
        <v>0</v>
      </c>
      <c r="BC21" s="44">
        <f>IF(P22&lt;Q22,1,0)</f>
        <v>0</v>
      </c>
      <c r="BD21" s="43"/>
      <c r="BE21" s="44"/>
      <c r="BF21" s="43"/>
      <c r="BG21" s="44"/>
      <c r="BH21" s="43">
        <f>SUM(AX21:BG21)</f>
        <v>6</v>
      </c>
      <c r="BI21" s="16"/>
      <c r="BJ21" s="16">
        <f>IF(AQ21&lt;&gt;0,ROUND(AP21/AQ21,1)*10,AP21*10)</f>
        <v>0</v>
      </c>
      <c r="BK21" s="16">
        <f t="shared" si="3"/>
        <v>0</v>
      </c>
      <c r="BL21" s="17" t="s">
        <v>24</v>
      </c>
    </row>
    <row r="22" spans="1:64" ht="15.75" hidden="1" customHeight="1" thickBot="1" x14ac:dyDescent="0.3">
      <c r="A22" s="18"/>
      <c r="C22" s="20"/>
      <c r="D22" s="21"/>
      <c r="E22" s="322"/>
      <c r="F22" s="270" t="str">
        <f>R105</f>
        <v/>
      </c>
      <c r="G22" s="271" t="str">
        <f>S105</f>
        <v/>
      </c>
      <c r="H22" s="134" t="str">
        <f>R106</f>
        <v/>
      </c>
      <c r="I22" s="135" t="str">
        <f>S106</f>
        <v/>
      </c>
      <c r="J22" s="270" t="str">
        <f>R107</f>
        <v/>
      </c>
      <c r="K22" s="271" t="str">
        <f>S107</f>
        <v/>
      </c>
      <c r="L22" s="134" t="str">
        <f>R108</f>
        <v/>
      </c>
      <c r="M22" s="135" t="str">
        <f>S108</f>
        <v/>
      </c>
      <c r="N22" s="151" t="str">
        <f>R109</f>
        <v/>
      </c>
      <c r="O22" s="152" t="str">
        <f>S109</f>
        <v/>
      </c>
      <c r="P22" s="134" t="str">
        <f>R110</f>
        <v/>
      </c>
      <c r="Q22" s="135" t="str">
        <f>S110</f>
        <v/>
      </c>
      <c r="R22" s="151" t="s">
        <v>22</v>
      </c>
      <c r="S22" s="54" t="s">
        <v>22</v>
      </c>
      <c r="T22" s="272"/>
      <c r="U22" s="273"/>
      <c r="V22" s="53" t="str">
        <f>R112</f>
        <v/>
      </c>
      <c r="W22" s="54" t="str">
        <f>S112</f>
        <v/>
      </c>
      <c r="X22" s="55" t="str">
        <f>R113</f>
        <v/>
      </c>
      <c r="Y22" s="33" t="str">
        <f>S113</f>
        <v/>
      </c>
      <c r="Z22" s="34" t="str">
        <f>R114</f>
        <v/>
      </c>
      <c r="AA22" s="34" t="str">
        <f>S114</f>
        <v/>
      </c>
      <c r="AB22" s="34">
        <f>BI115</f>
        <v>0</v>
      </c>
      <c r="AC22" s="34">
        <f>BA115+BE115</f>
        <v>0</v>
      </c>
      <c r="AD22" s="34">
        <f>BB115+BF115</f>
        <v>0</v>
      </c>
      <c r="AE22" s="34">
        <f>BC115+BG115</f>
        <v>0</v>
      </c>
      <c r="AF22" s="34">
        <f>BD115+BH115</f>
        <v>0</v>
      </c>
      <c r="AG22" s="34">
        <f>AP22</f>
        <v>0</v>
      </c>
      <c r="AH22" s="34">
        <f>AQ22</f>
        <v>0</v>
      </c>
      <c r="AI22" s="56">
        <f>AP23</f>
        <v>0</v>
      </c>
      <c r="AJ22" s="56">
        <f>AQ23</f>
        <v>0</v>
      </c>
      <c r="AK22" s="34">
        <f>BD22</f>
        <v>4</v>
      </c>
      <c r="AL22" s="35">
        <f t="shared" si="8"/>
        <v>0</v>
      </c>
      <c r="AM22" s="35">
        <f t="shared" si="8"/>
        <v>0</v>
      </c>
      <c r="AN22" s="57">
        <f>SUM(S4,S7,S10,S13,S16,S19,S25,S28,S31,S34)</f>
        <v>0</v>
      </c>
      <c r="AO22" s="58">
        <f>SUM(R4,R7,R10,R13,R16,R19,R25,R28,R31,R34)</f>
        <v>0</v>
      </c>
      <c r="AP22" s="59">
        <f t="shared" si="1"/>
        <v>0</v>
      </c>
      <c r="AQ22" s="60">
        <f t="shared" si="1"/>
        <v>0</v>
      </c>
      <c r="AR22" s="40" t="str">
        <f>IF(AQ22=0,"",AP22/AQ22)</f>
        <v/>
      </c>
      <c r="AS22" s="61"/>
      <c r="AT22" s="42"/>
      <c r="AU22" s="43"/>
      <c r="AV22" s="43"/>
      <c r="AW22" s="62">
        <f>AP23*10000000-AQ23*100000+BJ22+BJ21</f>
        <v>0</v>
      </c>
      <c r="AX22" s="43"/>
      <c r="AY22" s="44">
        <f>IF(AW22&lt;AW4,7,6)</f>
        <v>7</v>
      </c>
      <c r="AZ22" s="43">
        <f>IF(AW22&lt;AW7,AY22,AY22-1)</f>
        <v>6</v>
      </c>
      <c r="BA22" s="44">
        <f>IF(AW22&lt;AW10,AZ22,AZ22-1)</f>
        <v>6</v>
      </c>
      <c r="BB22" s="43">
        <f>IF(AW22&lt;AW13,BA22,BA22-1)</f>
        <v>5</v>
      </c>
      <c r="BC22" s="44">
        <f>IF(AW22&lt;AW16,BB22,BB22-1)</f>
        <v>5</v>
      </c>
      <c r="BD22" s="43">
        <f>IF(AW22&lt;AW19,BC22,BC22-1)</f>
        <v>4</v>
      </c>
      <c r="BE22" s="44"/>
      <c r="BF22" s="43"/>
      <c r="BG22" s="44"/>
      <c r="BH22" s="43"/>
      <c r="BI22" s="16">
        <f>BH21+BH23</f>
        <v>12</v>
      </c>
      <c r="BJ22" s="16">
        <f>IF(AQ22&lt;&gt;0,ROUND(AP22/AQ22,1)*10000,AP22*10000)</f>
        <v>0</v>
      </c>
      <c r="BK22" s="16">
        <f t="shared" si="3"/>
        <v>0</v>
      </c>
      <c r="BL22" s="17" t="s">
        <v>6</v>
      </c>
    </row>
    <row r="23" spans="1:64" ht="16.5" hidden="1" customHeight="1" thickBot="1" x14ac:dyDescent="0.3">
      <c r="A23" s="18"/>
      <c r="C23" s="20"/>
      <c r="D23" s="21"/>
      <c r="E23" s="323"/>
      <c r="F23" s="274">
        <f>T105</f>
        <v>0</v>
      </c>
      <c r="G23" s="275">
        <f>U105</f>
        <v>0</v>
      </c>
      <c r="H23" s="116">
        <f>T106</f>
        <v>0</v>
      </c>
      <c r="I23" s="117">
        <f>U106</f>
        <v>0</v>
      </c>
      <c r="J23" s="274">
        <f>T107</f>
        <v>0</v>
      </c>
      <c r="K23" s="275">
        <f>U107</f>
        <v>0</v>
      </c>
      <c r="L23" s="116">
        <f>T108</f>
        <v>0</v>
      </c>
      <c r="M23" s="117">
        <f>U108</f>
        <v>0</v>
      </c>
      <c r="N23" s="155">
        <f>T109</f>
        <v>0</v>
      </c>
      <c r="O23" s="156">
        <f>U109</f>
        <v>0</v>
      </c>
      <c r="P23" s="116">
        <f>T110</f>
        <v>0</v>
      </c>
      <c r="Q23" s="117">
        <f>U110</f>
        <v>0</v>
      </c>
      <c r="R23" s="155" t="s">
        <v>22</v>
      </c>
      <c r="S23" s="72" t="s">
        <v>22</v>
      </c>
      <c r="T23" s="276"/>
      <c r="U23" s="277"/>
      <c r="V23" s="71">
        <f>T112</f>
        <v>0</v>
      </c>
      <c r="W23" s="72">
        <f>U112</f>
        <v>0</v>
      </c>
      <c r="X23" s="73">
        <f>T113</f>
        <v>0</v>
      </c>
      <c r="Y23" s="74">
        <f>U113</f>
        <v>0</v>
      </c>
      <c r="Z23" s="75">
        <f>T114</f>
        <v>0</v>
      </c>
      <c r="AA23" s="75">
        <f>U114</f>
        <v>0</v>
      </c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6">
        <f t="shared" si="8"/>
        <v>0</v>
      </c>
      <c r="AM23" s="118">
        <f t="shared" si="8"/>
        <v>0</v>
      </c>
      <c r="AN23" s="77">
        <f>SUM(S5,S8,S11,S14,S17,S20,S26,S29,S32,S35)</f>
        <v>0</v>
      </c>
      <c r="AO23" s="78">
        <f>SUM(R5,R8,R11,R14,R17,R20,R26,R29,R32,R35)</f>
        <v>0</v>
      </c>
      <c r="AP23" s="79">
        <f t="shared" si="1"/>
        <v>0</v>
      </c>
      <c r="AQ23" s="119">
        <f t="shared" si="1"/>
        <v>0</v>
      </c>
      <c r="AR23" s="120"/>
      <c r="AS23" s="121"/>
      <c r="AT23" s="83" t="s">
        <v>25</v>
      </c>
      <c r="AU23" s="84"/>
      <c r="AV23" s="84"/>
      <c r="AW23" s="85"/>
      <c r="AX23" s="84">
        <f>IF(R4&lt;S4,1,0)</f>
        <v>0</v>
      </c>
      <c r="AY23" s="44">
        <f t="shared" si="6"/>
        <v>6</v>
      </c>
      <c r="AZ23" s="84">
        <f>IF(R10&lt;S10,1,0)</f>
        <v>0</v>
      </c>
      <c r="BA23" s="86">
        <f>IF(R13&lt;S13,1,0)</f>
        <v>0</v>
      </c>
      <c r="BB23" s="84">
        <f>IF(R16&lt;S16,1,0)</f>
        <v>0</v>
      </c>
      <c r="BC23" s="86">
        <f>IF(R19&lt;S19,1,0)</f>
        <v>0</v>
      </c>
      <c r="BD23" s="84"/>
      <c r="BE23" s="44"/>
      <c r="BF23" s="43"/>
      <c r="BG23" s="44"/>
      <c r="BH23" s="43">
        <f>SUM(AX23:BG23)</f>
        <v>6</v>
      </c>
      <c r="BI23" s="16"/>
      <c r="BJ23" s="16"/>
      <c r="BK23" s="16"/>
      <c r="BL23" s="16"/>
    </row>
    <row r="24" spans="1:64" ht="15.75" hidden="1" customHeight="1" thickBot="1" x14ac:dyDescent="0.3">
      <c r="A24" s="18"/>
      <c r="C24" s="20"/>
      <c r="D24" s="21"/>
      <c r="E24" s="319"/>
      <c r="F24" s="147" t="str">
        <f>P116</f>
        <v/>
      </c>
      <c r="G24" s="148" t="str">
        <f>Q116</f>
        <v/>
      </c>
      <c r="H24" s="122" t="str">
        <f>P117</f>
        <v/>
      </c>
      <c r="I24" s="123" t="str">
        <f>Q117</f>
        <v/>
      </c>
      <c r="J24" s="147" t="str">
        <f>P118</f>
        <v/>
      </c>
      <c r="K24" s="148" t="str">
        <f>Q118</f>
        <v/>
      </c>
      <c r="L24" s="122" t="str">
        <f>P119</f>
        <v/>
      </c>
      <c r="M24" s="123" t="str">
        <f>Q119</f>
        <v/>
      </c>
      <c r="N24" s="147" t="str">
        <f>P120</f>
        <v/>
      </c>
      <c r="O24" s="148" t="str">
        <f>Q120</f>
        <v/>
      </c>
      <c r="P24" s="122" t="str">
        <f>P121</f>
        <v/>
      </c>
      <c r="Q24" s="123" t="str">
        <f>Q121</f>
        <v/>
      </c>
      <c r="R24" s="147" t="str">
        <f>P122</f>
        <v/>
      </c>
      <c r="S24" s="92" t="str">
        <f>Q122</f>
        <v/>
      </c>
      <c r="T24" s="93" t="s">
        <v>22</v>
      </c>
      <c r="U24" s="149" t="s">
        <v>22</v>
      </c>
      <c r="V24" s="91" t="str">
        <f>P123</f>
        <v/>
      </c>
      <c r="W24" s="92" t="str">
        <f>Q123</f>
        <v/>
      </c>
      <c r="X24" s="93" t="str">
        <f>P124</f>
        <v/>
      </c>
      <c r="Y24" s="94" t="str">
        <f>Q124</f>
        <v/>
      </c>
      <c r="Z24" s="95" t="str">
        <f>P125</f>
        <v/>
      </c>
      <c r="AA24" s="95" t="str">
        <f>Q125</f>
        <v/>
      </c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124">
        <f t="shared" ref="AL24:AM26" si="9">SUM(F24,H24,J24,L24,N24,P24,R24,V24,X24,Z24)</f>
        <v>0</v>
      </c>
      <c r="AM24" s="125">
        <f t="shared" si="9"/>
        <v>0</v>
      </c>
      <c r="AN24" s="124">
        <f>SUM(U3,U6,U9,U12,U15,U18,U21,U27,U30,U33)</f>
        <v>0</v>
      </c>
      <c r="AO24" s="126">
        <f>SUM(T3,T6,T9,T12,T15,T18,T21,T27,T30,T33)</f>
        <v>0</v>
      </c>
      <c r="AP24" s="127">
        <f t="shared" si="1"/>
        <v>0</v>
      </c>
      <c r="AQ24" s="128">
        <f t="shared" si="1"/>
        <v>0</v>
      </c>
      <c r="AR24" s="236" t="str">
        <f>IF(AQ24=0,"",AP24/AQ24)</f>
        <v/>
      </c>
      <c r="AS24" s="129">
        <f>BH25</f>
        <v>0</v>
      </c>
      <c r="AT24" s="130" t="s">
        <v>23</v>
      </c>
      <c r="AU24" s="20">
        <f>AP26*100-AQ26</f>
        <v>0</v>
      </c>
      <c r="AV24" s="20">
        <f>AR25</f>
        <v>0</v>
      </c>
      <c r="AW24" s="131"/>
      <c r="AX24" s="20">
        <f>IF(F25&gt;G25,1,0)</f>
        <v>0</v>
      </c>
      <c r="AY24" s="44">
        <f t="shared" si="6"/>
        <v>6</v>
      </c>
      <c r="AZ24" s="20">
        <f>IF(J25&gt;K25,1,0)</f>
        <v>0</v>
      </c>
      <c r="BA24" s="132">
        <f>IF(L25&gt;M25,1,0)</f>
        <v>0</v>
      </c>
      <c r="BB24" s="20">
        <f>IF(N25&gt;O25,1,0)</f>
        <v>0</v>
      </c>
      <c r="BC24" s="132">
        <f>IF(P25&gt;Q25,1,0)</f>
        <v>0</v>
      </c>
      <c r="BD24" s="20">
        <f>IF(R25&gt;S25,1,0)</f>
        <v>0</v>
      </c>
      <c r="BE24" s="132">
        <f>IF(V25&gt;W25,1,0)</f>
        <v>0</v>
      </c>
      <c r="BF24" s="20">
        <f>IF(X25&gt;Y25,1,0)</f>
        <v>0</v>
      </c>
      <c r="BG24" s="132">
        <f>IF(Z25&gt;AA25,1,0)</f>
        <v>0</v>
      </c>
      <c r="BH24" s="20">
        <f>SUM(AX24:BG24)</f>
        <v>6</v>
      </c>
      <c r="BI24" s="20"/>
      <c r="BJ24" s="20">
        <f>IF(AQ24&lt;&gt;0,ROUND(AP24/AQ24,1)*10,0)</f>
        <v>0</v>
      </c>
      <c r="BK24" s="20">
        <f t="shared" si="3"/>
        <v>0</v>
      </c>
      <c r="BL24" s="133" t="s">
        <v>24</v>
      </c>
    </row>
    <row r="25" spans="1:64" ht="15.75" hidden="1" customHeight="1" thickBot="1" x14ac:dyDescent="0.3">
      <c r="A25" s="18"/>
      <c r="C25" s="20"/>
      <c r="D25" s="21"/>
      <c r="E25" s="319"/>
      <c r="F25" s="151" t="str">
        <f>R116</f>
        <v/>
      </c>
      <c r="G25" s="152" t="str">
        <f>S116</f>
        <v/>
      </c>
      <c r="H25" s="134" t="str">
        <f>R117</f>
        <v/>
      </c>
      <c r="I25" s="135" t="str">
        <f>S117</f>
        <v/>
      </c>
      <c r="J25" s="151" t="str">
        <f>R118</f>
        <v/>
      </c>
      <c r="K25" s="152" t="str">
        <f>S118</f>
        <v/>
      </c>
      <c r="L25" s="134" t="str">
        <f>R119</f>
        <v/>
      </c>
      <c r="M25" s="135" t="str">
        <f>S119</f>
        <v/>
      </c>
      <c r="N25" s="151" t="str">
        <f>R120</f>
        <v/>
      </c>
      <c r="O25" s="152" t="str">
        <f>S120</f>
        <v/>
      </c>
      <c r="P25" s="134" t="str">
        <f>R121</f>
        <v/>
      </c>
      <c r="Q25" s="135" t="str">
        <f>S121</f>
        <v/>
      </c>
      <c r="R25" s="151" t="str">
        <f>R122</f>
        <v/>
      </c>
      <c r="S25" s="54" t="str">
        <f>S122</f>
        <v/>
      </c>
      <c r="T25" s="55" t="s">
        <v>22</v>
      </c>
      <c r="U25" s="153" t="s">
        <v>22</v>
      </c>
      <c r="V25" s="53" t="str">
        <f>R123</f>
        <v/>
      </c>
      <c r="W25" s="54" t="str">
        <f>S123</f>
        <v/>
      </c>
      <c r="X25" s="55" t="str">
        <f>R124</f>
        <v/>
      </c>
      <c r="Y25" s="33" t="str">
        <f>S124</f>
        <v/>
      </c>
      <c r="Z25" s="34" t="str">
        <f>R125</f>
        <v/>
      </c>
      <c r="AA25" s="34" t="str">
        <f>S125</f>
        <v/>
      </c>
      <c r="AB25" s="34">
        <f>BI126</f>
        <v>0</v>
      </c>
      <c r="AC25" s="34">
        <f>BA126+BE126</f>
        <v>0</v>
      </c>
      <c r="AD25" s="34">
        <f>BB126+BF126</f>
        <v>0</v>
      </c>
      <c r="AE25" s="34">
        <f>BC126+BG126</f>
        <v>0</v>
      </c>
      <c r="AF25" s="34">
        <f>BD126+BH126</f>
        <v>0</v>
      </c>
      <c r="AG25" s="34">
        <f>AP25</f>
        <v>0</v>
      </c>
      <c r="AH25" s="34">
        <f>AQ25</f>
        <v>0</v>
      </c>
      <c r="AI25" s="34">
        <f>AP26</f>
        <v>0</v>
      </c>
      <c r="AJ25" s="34">
        <f>AQ26</f>
        <v>0</v>
      </c>
      <c r="AK25" s="34">
        <f>AS24</f>
        <v>0</v>
      </c>
      <c r="AL25" s="136">
        <f t="shared" si="9"/>
        <v>0</v>
      </c>
      <c r="AM25" s="136">
        <f t="shared" si="9"/>
        <v>0</v>
      </c>
      <c r="AN25" s="136">
        <f>SUM(U4,U7,U10,U13,U16,U19,U22,U28,U31,U34)</f>
        <v>0</v>
      </c>
      <c r="AO25" s="137">
        <f>SUM(T4,T7,T10,T13,T16,T19,T22,T28,T31,T34)</f>
        <v>0</v>
      </c>
      <c r="AP25" s="138">
        <f t="shared" si="1"/>
        <v>0</v>
      </c>
      <c r="AQ25" s="139">
        <f t="shared" si="1"/>
        <v>0</v>
      </c>
      <c r="AR25" s="154">
        <f>AP25-AQ25</f>
        <v>0</v>
      </c>
      <c r="AS25" s="140"/>
      <c r="AU25" s="20"/>
      <c r="AV25" s="20"/>
      <c r="AW25" s="131">
        <f>AP26*100000000-AQ26*10000000+BJ25+BJ24</f>
        <v>0</v>
      </c>
      <c r="AX25" s="20"/>
      <c r="AY25" s="44">
        <f t="shared" si="6"/>
        <v>6</v>
      </c>
      <c r="AZ25" s="20">
        <f>IF(AW25&lt;AW31,AY25,AY25-1)</f>
        <v>5</v>
      </c>
      <c r="BA25" s="132">
        <f>IF(AW25&lt;AW34,AZ25,AZ25-1)</f>
        <v>4</v>
      </c>
      <c r="BB25" s="20">
        <f>IF(AW25&lt;AW4,BA25,BA25-1)</f>
        <v>4</v>
      </c>
      <c r="BC25" s="132">
        <f>IF(AW25&lt;AW7,BB25,BB25-1)</f>
        <v>3</v>
      </c>
      <c r="BD25" s="20">
        <f>IF(AW25&lt;AW10,BC25,BC25-1)</f>
        <v>3</v>
      </c>
      <c r="BE25" s="132">
        <f>IF(AW25&lt;AW13,BD25,BD25-1)</f>
        <v>2</v>
      </c>
      <c r="BF25" s="20">
        <f>IF(AW25&lt;AW16,BE25,BE25-1)</f>
        <v>2</v>
      </c>
      <c r="BG25" s="132">
        <f>IF(AW25&lt;AW19,BF25,BF25-1)</f>
        <v>1</v>
      </c>
      <c r="BH25" s="20">
        <f>IF(AW25&lt;AW22,BG25,BG25-1)</f>
        <v>0</v>
      </c>
      <c r="BI25" s="20">
        <f>BH24+BH26</f>
        <v>12</v>
      </c>
      <c r="BJ25" s="20">
        <f>IF(AQ25&lt;&gt;0,ROUND(AP25/AQ25,1)*10000,0)</f>
        <v>0</v>
      </c>
      <c r="BK25" s="20">
        <f t="shared" si="3"/>
        <v>0</v>
      </c>
      <c r="BL25" s="133" t="s">
        <v>6</v>
      </c>
    </row>
    <row r="26" spans="1:64" ht="16.5" hidden="1" customHeight="1" thickBot="1" x14ac:dyDescent="0.3">
      <c r="A26" s="18"/>
      <c r="C26" s="20"/>
      <c r="D26" s="21"/>
      <c r="E26" s="319"/>
      <c r="F26" s="155">
        <f>T116</f>
        <v>0</v>
      </c>
      <c r="G26" s="156">
        <f>U116</f>
        <v>0</v>
      </c>
      <c r="H26" s="116">
        <f>T117</f>
        <v>0</v>
      </c>
      <c r="I26" s="117">
        <f>U117</f>
        <v>0</v>
      </c>
      <c r="J26" s="155">
        <f>T118</f>
        <v>0</v>
      </c>
      <c r="K26" s="156">
        <f>U118</f>
        <v>0</v>
      </c>
      <c r="L26" s="116">
        <f>T119</f>
        <v>0</v>
      </c>
      <c r="M26" s="117">
        <f>U119</f>
        <v>0</v>
      </c>
      <c r="N26" s="155">
        <f>T120</f>
        <v>0</v>
      </c>
      <c r="O26" s="156">
        <f>U120</f>
        <v>0</v>
      </c>
      <c r="P26" s="116">
        <f>T121</f>
        <v>0</v>
      </c>
      <c r="Q26" s="117">
        <f>U121</f>
        <v>0</v>
      </c>
      <c r="R26" s="155">
        <f>T122</f>
        <v>0</v>
      </c>
      <c r="S26" s="72">
        <f>U122</f>
        <v>0</v>
      </c>
      <c r="T26" s="157" t="s">
        <v>22</v>
      </c>
      <c r="U26" s="158" t="s">
        <v>22</v>
      </c>
      <c r="V26" s="71">
        <f>T123</f>
        <v>0</v>
      </c>
      <c r="W26" s="72">
        <f>U123</f>
        <v>0</v>
      </c>
      <c r="X26" s="73">
        <f>T124</f>
        <v>0</v>
      </c>
      <c r="Y26" s="74">
        <f>U124</f>
        <v>0</v>
      </c>
      <c r="Z26" s="75">
        <f>T125</f>
        <v>0</v>
      </c>
      <c r="AA26" s="75">
        <f>U125</f>
        <v>0</v>
      </c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141">
        <f t="shared" si="9"/>
        <v>0</v>
      </c>
      <c r="AM26" s="142">
        <f t="shared" si="9"/>
        <v>0</v>
      </c>
      <c r="AN26" s="142">
        <f>SUM(U5,U8,U11,U14,U17,U20,U23,U29,U32,U35)</f>
        <v>0</v>
      </c>
      <c r="AO26" s="143">
        <f>SUM(T5,T8,T11,T14,T17,T20,T23,T29,T32,T35)</f>
        <v>0</v>
      </c>
      <c r="AP26" s="144">
        <f t="shared" si="1"/>
        <v>0</v>
      </c>
      <c r="AQ26" s="145">
        <f t="shared" si="1"/>
        <v>0</v>
      </c>
      <c r="AR26" s="161"/>
      <c r="AS26" s="146"/>
      <c r="AT26" s="130" t="s">
        <v>25</v>
      </c>
      <c r="AU26" s="20"/>
      <c r="AV26" s="20"/>
      <c r="AW26" s="131"/>
      <c r="AX26" s="20">
        <f>IF(T4&lt;U4,1,0)</f>
        <v>0</v>
      </c>
      <c r="AY26" s="44">
        <f t="shared" si="6"/>
        <v>6</v>
      </c>
      <c r="AZ26" s="20">
        <f>IF(T10&lt;U10,1,0)</f>
        <v>0</v>
      </c>
      <c r="BA26" s="132">
        <f>IF(T13&lt;U13,1,0)</f>
        <v>0</v>
      </c>
      <c r="BB26" s="20">
        <f>IF(T16&lt;U16,1,0)</f>
        <v>0</v>
      </c>
      <c r="BC26" s="132">
        <f>IF(T19&lt;U19,1,0)</f>
        <v>0</v>
      </c>
      <c r="BD26" s="20">
        <f>IF(T22&lt;U22,1,0)</f>
        <v>0</v>
      </c>
      <c r="BE26" s="132">
        <f>IF(T28&lt;U28,1,0)</f>
        <v>0</v>
      </c>
      <c r="BF26" s="20">
        <f>IF(T31&lt;U31,1,0)</f>
        <v>0</v>
      </c>
      <c r="BG26" s="132">
        <f>IF(T34&lt;U34,1,0)</f>
        <v>0</v>
      </c>
      <c r="BH26" s="20">
        <f>SUM(AX26:BG26)</f>
        <v>6</v>
      </c>
      <c r="BI26" s="20"/>
      <c r="BJ26" s="20"/>
      <c r="BK26" s="20"/>
    </row>
    <row r="27" spans="1:64" ht="15.75" hidden="1" customHeight="1" thickBot="1" x14ac:dyDescent="0.3">
      <c r="A27" s="18"/>
      <c r="C27" s="20"/>
      <c r="D27" s="21"/>
      <c r="E27" s="319"/>
      <c r="F27" s="147" t="str">
        <f>P127</f>
        <v/>
      </c>
      <c r="G27" s="148" t="str">
        <f>Q127</f>
        <v/>
      </c>
      <c r="H27" s="122" t="str">
        <f>P128</f>
        <v/>
      </c>
      <c r="I27" s="123" t="str">
        <f>Q128</f>
        <v/>
      </c>
      <c r="J27" s="147" t="str">
        <f>P129</f>
        <v/>
      </c>
      <c r="K27" s="148" t="str">
        <f>Q129</f>
        <v/>
      </c>
      <c r="L27" s="122" t="str">
        <f>P130</f>
        <v/>
      </c>
      <c r="M27" s="123" t="str">
        <f>Q130</f>
        <v/>
      </c>
      <c r="N27" s="147" t="str">
        <f>P131</f>
        <v/>
      </c>
      <c r="O27" s="148" t="str">
        <f>Q131</f>
        <v/>
      </c>
      <c r="P27" s="122" t="str">
        <f>P132</f>
        <v/>
      </c>
      <c r="Q27" s="123" t="str">
        <f>Q132</f>
        <v/>
      </c>
      <c r="R27" s="147" t="str">
        <f>P133</f>
        <v/>
      </c>
      <c r="S27" s="92" t="str">
        <f>Q133</f>
        <v/>
      </c>
      <c r="T27" s="93" t="str">
        <f>P134</f>
        <v/>
      </c>
      <c r="U27" s="149" t="str">
        <f>Q134</f>
        <v/>
      </c>
      <c r="V27" s="91" t="s">
        <v>22</v>
      </c>
      <c r="W27" s="92" t="s">
        <v>22</v>
      </c>
      <c r="X27" s="93" t="str">
        <f>P135</f>
        <v/>
      </c>
      <c r="Y27" s="94" t="str">
        <f>Q135</f>
        <v/>
      </c>
      <c r="Z27" s="95" t="str">
        <f>P136</f>
        <v/>
      </c>
      <c r="AA27" s="95" t="str">
        <f>Q136</f>
        <v/>
      </c>
      <c r="AB27" s="94"/>
      <c r="AC27" s="94"/>
      <c r="AD27" s="94"/>
      <c r="AE27" s="94"/>
      <c r="AF27" s="94"/>
      <c r="AG27" s="94"/>
      <c r="AH27" s="94"/>
      <c r="AI27" s="94"/>
      <c r="AJ27" s="94"/>
      <c r="AK27" s="94"/>
      <c r="AL27" s="124">
        <f t="shared" ref="AL27:AM29" si="10">SUM(F27,H27,J27,L27,N27,P27,R27,T27,X27,Z27)</f>
        <v>0</v>
      </c>
      <c r="AM27" s="125">
        <f t="shared" si="10"/>
        <v>0</v>
      </c>
      <c r="AN27" s="124">
        <f>SUM(W3,W6,W9,W12,W15,W18,W21,W24,W30,W33)</f>
        <v>0</v>
      </c>
      <c r="AO27" s="126">
        <f>SUM(V3,V6,V9,V12,V15,V18,V21,V24,V30,V33)</f>
        <v>0</v>
      </c>
      <c r="AP27" s="127">
        <f t="shared" si="1"/>
        <v>0</v>
      </c>
      <c r="AQ27" s="128">
        <f t="shared" si="1"/>
        <v>0</v>
      </c>
      <c r="AR27" s="150" t="str">
        <f>IF(AQ27=0,"",AP27/AQ27)</f>
        <v/>
      </c>
      <c r="AS27" s="129">
        <f>BH28</f>
        <v>0</v>
      </c>
      <c r="AT27" s="130" t="s">
        <v>23</v>
      </c>
      <c r="AU27" s="131">
        <f>AP29*100-AQ29</f>
        <v>0</v>
      </c>
      <c r="AV27" s="131">
        <f>AR28</f>
        <v>0</v>
      </c>
      <c r="AW27" s="131"/>
      <c r="AX27" s="131">
        <f>IF(F28&gt;G28,1,0)</f>
        <v>0</v>
      </c>
      <c r="AY27" s="44">
        <f t="shared" si="6"/>
        <v>6</v>
      </c>
      <c r="AZ27" s="131">
        <f>IF(L28&gt;M28,1,0)</f>
        <v>0</v>
      </c>
      <c r="BA27" s="132">
        <f>IF(N28&gt;O28,1,0)</f>
        <v>0</v>
      </c>
      <c r="BB27" s="131">
        <f>IF(P28&gt;Q28,1,0)</f>
        <v>0</v>
      </c>
      <c r="BC27" s="132">
        <f>IF(R28&gt;S28,1,0)</f>
        <v>0</v>
      </c>
      <c r="BD27" s="131">
        <f>IF(T28&gt;U28,1,0)</f>
        <v>0</v>
      </c>
      <c r="BE27" s="132">
        <f>IF(V28&gt;W28,1,0)</f>
        <v>0</v>
      </c>
      <c r="BF27" s="131">
        <f>IF(X28&gt;Y28,1,0)</f>
        <v>0</v>
      </c>
      <c r="BG27" s="132">
        <f>IF(Z28&gt;AA28,1,0)</f>
        <v>0</v>
      </c>
      <c r="BH27" s="131">
        <f>SUM(AX27:BG27)</f>
        <v>6</v>
      </c>
      <c r="BI27" s="20"/>
      <c r="BJ27" s="20">
        <f>IF(AQ27&lt;&gt;0,ROUND(AP27/AQ27,1)*10,0)</f>
        <v>0</v>
      </c>
      <c r="BK27" s="20">
        <f t="shared" si="3"/>
        <v>0</v>
      </c>
      <c r="BL27" s="133" t="s">
        <v>24</v>
      </c>
    </row>
    <row r="28" spans="1:64" ht="15.75" hidden="1" customHeight="1" thickBot="1" x14ac:dyDescent="0.3">
      <c r="A28" s="18"/>
      <c r="C28" s="20"/>
      <c r="D28" s="21"/>
      <c r="E28" s="319"/>
      <c r="F28" s="151" t="str">
        <f>R127</f>
        <v/>
      </c>
      <c r="G28" s="152" t="str">
        <f>S127</f>
        <v/>
      </c>
      <c r="H28" s="134" t="str">
        <f>R128</f>
        <v/>
      </c>
      <c r="I28" s="135" t="str">
        <f>S128</f>
        <v/>
      </c>
      <c r="J28" s="151" t="str">
        <f>R129</f>
        <v/>
      </c>
      <c r="K28" s="152" t="str">
        <f>S129</f>
        <v/>
      </c>
      <c r="L28" s="134" t="str">
        <f>R130</f>
        <v/>
      </c>
      <c r="M28" s="135" t="str">
        <f>S130</f>
        <v/>
      </c>
      <c r="N28" s="151" t="str">
        <f>R131</f>
        <v/>
      </c>
      <c r="O28" s="152" t="str">
        <f>S131</f>
        <v/>
      </c>
      <c r="P28" s="134" t="str">
        <f>R132</f>
        <v/>
      </c>
      <c r="Q28" s="135" t="str">
        <f>S132</f>
        <v/>
      </c>
      <c r="R28" s="151" t="str">
        <f>R133</f>
        <v/>
      </c>
      <c r="S28" s="54" t="str">
        <f>S133</f>
        <v/>
      </c>
      <c r="T28" s="55" t="str">
        <f>R134</f>
        <v/>
      </c>
      <c r="U28" s="153" t="str">
        <f>S134</f>
        <v/>
      </c>
      <c r="V28" s="53" t="s">
        <v>22</v>
      </c>
      <c r="W28" s="54" t="s">
        <v>22</v>
      </c>
      <c r="X28" s="55" t="str">
        <f>R135</f>
        <v/>
      </c>
      <c r="Y28" s="33" t="str">
        <f>S135</f>
        <v/>
      </c>
      <c r="Z28" s="34" t="str">
        <f>R136</f>
        <v/>
      </c>
      <c r="AA28" s="34" t="str">
        <f>S136</f>
        <v/>
      </c>
      <c r="AB28" s="34">
        <f>BI137</f>
        <v>0</v>
      </c>
      <c r="AC28" s="34">
        <f>BA137+BE137</f>
        <v>0</v>
      </c>
      <c r="AD28" s="34">
        <f>BB137+BF137</f>
        <v>0</v>
      </c>
      <c r="AE28" s="34">
        <f>BC137+BG137</f>
        <v>0</v>
      </c>
      <c r="AF28" s="34">
        <f>BD137+BH137</f>
        <v>0</v>
      </c>
      <c r="AG28" s="34">
        <f>AP28</f>
        <v>0</v>
      </c>
      <c r="AH28" s="34">
        <f>AQ28</f>
        <v>0</v>
      </c>
      <c r="AI28" s="34">
        <f>AP29</f>
        <v>0</v>
      </c>
      <c r="AJ28" s="34">
        <f>AQ29</f>
        <v>0</v>
      </c>
      <c r="AK28" s="34">
        <f>AS27</f>
        <v>0</v>
      </c>
      <c r="AL28" s="136">
        <f t="shared" si="10"/>
        <v>0</v>
      </c>
      <c r="AM28" s="136">
        <f t="shared" si="10"/>
        <v>0</v>
      </c>
      <c r="AN28" s="136">
        <f>SUM(W4,W7,W10,W13,W16,W19,W22,W25,W31,W34)</f>
        <v>0</v>
      </c>
      <c r="AO28" s="137">
        <f>SUM(V4,V7,V10,V13,V16,V19,V22,V25,V31,V34)</f>
        <v>0</v>
      </c>
      <c r="AP28" s="138">
        <f t="shared" si="1"/>
        <v>0</v>
      </c>
      <c r="AQ28" s="139">
        <f t="shared" si="1"/>
        <v>0</v>
      </c>
      <c r="AR28" s="154">
        <f>AP28-AQ28</f>
        <v>0</v>
      </c>
      <c r="AS28" s="140"/>
      <c r="AU28" s="131"/>
      <c r="AV28" s="131"/>
      <c r="AW28" s="131">
        <f>AP29*100000000-AQ29*10000000+BJ28+BJ27</f>
        <v>0</v>
      </c>
      <c r="AX28" s="131"/>
      <c r="AY28" s="44">
        <f t="shared" si="6"/>
        <v>6</v>
      </c>
      <c r="AZ28" s="131">
        <f>IF(AW28&lt;AW34,AY28,AY28-1)</f>
        <v>5</v>
      </c>
      <c r="BA28" s="132">
        <f>IF(AW28&lt;AW4,AZ28,AZ28-1)</f>
        <v>5</v>
      </c>
      <c r="BB28" s="131">
        <f>IF(AW28&lt;AW7,BA28,BA28-1)</f>
        <v>4</v>
      </c>
      <c r="BC28" s="132">
        <f>IF(AW28&lt;AW10,BB28,BB28-1)</f>
        <v>4</v>
      </c>
      <c r="BD28" s="131">
        <f>IF(AW28&lt;AW13,BC28,BC28-1)</f>
        <v>3</v>
      </c>
      <c r="BE28" s="132">
        <f>IF(AW28&lt;AW16,BD28,BD28-1)</f>
        <v>3</v>
      </c>
      <c r="BF28" s="131">
        <f>IF(AW28&lt;AW19,BE28,BE28-1)</f>
        <v>2</v>
      </c>
      <c r="BG28" s="132">
        <f>IF(AW28&lt;AW22,BF28,BF28-1)</f>
        <v>1</v>
      </c>
      <c r="BH28" s="131">
        <f>IF(AW28&lt;AW25,BG28,BG28-1)</f>
        <v>0</v>
      </c>
      <c r="BI28" s="20">
        <f>BH27+BH29</f>
        <v>12</v>
      </c>
      <c r="BJ28" s="20">
        <f>IF(AQ28&lt;&gt;0,ROUND(AP28/AQ28,1)*10000,0)</f>
        <v>0</v>
      </c>
      <c r="BK28" s="20">
        <f t="shared" si="3"/>
        <v>0</v>
      </c>
      <c r="BL28" s="133" t="s">
        <v>6</v>
      </c>
    </row>
    <row r="29" spans="1:64" ht="16.5" hidden="1" customHeight="1" thickBot="1" x14ac:dyDescent="0.3">
      <c r="A29" s="18"/>
      <c r="C29" s="20"/>
      <c r="D29" s="21"/>
      <c r="E29" s="319"/>
      <c r="F29" s="155">
        <f>T127</f>
        <v>0</v>
      </c>
      <c r="G29" s="156">
        <f>U127</f>
        <v>0</v>
      </c>
      <c r="H29" s="116">
        <f>T128</f>
        <v>0</v>
      </c>
      <c r="I29" s="117">
        <f>U128</f>
        <v>0</v>
      </c>
      <c r="J29" s="155">
        <f>T129</f>
        <v>0</v>
      </c>
      <c r="K29" s="156">
        <f>U129</f>
        <v>0</v>
      </c>
      <c r="L29" s="116">
        <f>T130</f>
        <v>0</v>
      </c>
      <c r="M29" s="117">
        <f>U130</f>
        <v>0</v>
      </c>
      <c r="N29" s="155">
        <f>T131</f>
        <v>0</v>
      </c>
      <c r="O29" s="156">
        <f>U131</f>
        <v>0</v>
      </c>
      <c r="P29" s="116">
        <f>T132</f>
        <v>0</v>
      </c>
      <c r="Q29" s="117">
        <f>U132</f>
        <v>0</v>
      </c>
      <c r="R29" s="155">
        <f>T133</f>
        <v>0</v>
      </c>
      <c r="S29" s="72">
        <f>U133</f>
        <v>0</v>
      </c>
      <c r="T29" s="157">
        <f>T134</f>
        <v>0</v>
      </c>
      <c r="U29" s="158">
        <f>U134</f>
        <v>0</v>
      </c>
      <c r="V29" s="71" t="s">
        <v>22</v>
      </c>
      <c r="W29" s="72" t="s">
        <v>22</v>
      </c>
      <c r="X29" s="157">
        <f>T135</f>
        <v>0</v>
      </c>
      <c r="Y29" s="74">
        <f>U135</f>
        <v>0</v>
      </c>
      <c r="Z29" s="75">
        <f>T136</f>
        <v>0</v>
      </c>
      <c r="AA29" s="75">
        <f>U136</f>
        <v>0</v>
      </c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159">
        <f t="shared" si="10"/>
        <v>0</v>
      </c>
      <c r="AM29" s="160">
        <f t="shared" si="10"/>
        <v>0</v>
      </c>
      <c r="AN29" s="160">
        <f>SUM(W5,W8,W11,W14,W17,W20,W23,W26,W32,W35)</f>
        <v>0</v>
      </c>
      <c r="AO29" s="143">
        <f>SUM(V5,V8,V11,V14,V17,V20,V23,V26,V32,V35)</f>
        <v>0</v>
      </c>
      <c r="AP29" s="144">
        <f t="shared" si="1"/>
        <v>0</v>
      </c>
      <c r="AQ29" s="145">
        <f t="shared" si="1"/>
        <v>0</v>
      </c>
      <c r="AR29" s="161"/>
      <c r="AS29" s="146"/>
      <c r="AT29" s="130" t="s">
        <v>25</v>
      </c>
      <c r="AU29" s="131"/>
      <c r="AV29" s="131"/>
      <c r="AW29" s="131"/>
      <c r="AX29" s="131">
        <f>IF(G32=3,1,0)</f>
        <v>0</v>
      </c>
      <c r="AY29" s="44">
        <f t="shared" si="6"/>
        <v>6</v>
      </c>
      <c r="AZ29" s="131">
        <f>IF(G38=3,1,0)</f>
        <v>0</v>
      </c>
      <c r="BA29" s="132">
        <f>IF(G41=3,1,0)</f>
        <v>0</v>
      </c>
      <c r="BB29" s="131">
        <f>IF(G44=3,1,0)</f>
        <v>0</v>
      </c>
      <c r="BC29" s="132">
        <f>IF(G47=3,1,0)</f>
        <v>0</v>
      </c>
      <c r="BD29" s="131">
        <f>IF(G50=3,1,0)</f>
        <v>0</v>
      </c>
      <c r="BE29" s="132">
        <f>IF(G53=3,1,0)</f>
        <v>0</v>
      </c>
      <c r="BF29" s="131">
        <f>IF(G56=3,1,0)</f>
        <v>0</v>
      </c>
      <c r="BG29" s="132">
        <f>IF(G59=3,1,0)</f>
        <v>0</v>
      </c>
      <c r="BH29" s="131">
        <f>SUM(AX29:BG29)</f>
        <v>6</v>
      </c>
      <c r="BI29" s="20"/>
      <c r="BJ29" s="20"/>
      <c r="BK29" s="20"/>
    </row>
    <row r="30" spans="1:64" ht="15.75" hidden="1" customHeight="1" thickBot="1" x14ac:dyDescent="0.3">
      <c r="A30" s="18"/>
      <c r="C30" s="20"/>
      <c r="D30" s="21"/>
      <c r="E30" s="319"/>
      <c r="F30" s="147" t="str">
        <f>P138</f>
        <v/>
      </c>
      <c r="G30" s="148" t="str">
        <f>Q138</f>
        <v/>
      </c>
      <c r="H30" s="122" t="str">
        <f>P139</f>
        <v/>
      </c>
      <c r="I30" s="123" t="str">
        <f>Q139</f>
        <v/>
      </c>
      <c r="J30" s="147" t="str">
        <f>P140</f>
        <v/>
      </c>
      <c r="K30" s="148" t="str">
        <f>Q140</f>
        <v/>
      </c>
      <c r="L30" s="122" t="str">
        <f>P141</f>
        <v/>
      </c>
      <c r="M30" s="123" t="str">
        <f>Q141</f>
        <v/>
      </c>
      <c r="N30" s="147" t="str">
        <f>P142</f>
        <v/>
      </c>
      <c r="O30" s="148" t="str">
        <f>Q142</f>
        <v/>
      </c>
      <c r="P30" s="122" t="str">
        <f>P143</f>
        <v/>
      </c>
      <c r="Q30" s="123" t="str">
        <f>Q143</f>
        <v/>
      </c>
      <c r="R30" s="147" t="str">
        <f>P144</f>
        <v/>
      </c>
      <c r="S30" s="92" t="str">
        <f>Q144</f>
        <v/>
      </c>
      <c r="T30" s="93" t="str">
        <f>P145</f>
        <v/>
      </c>
      <c r="U30" s="149" t="str">
        <f>Q145</f>
        <v/>
      </c>
      <c r="V30" s="91" t="str">
        <f>P146</f>
        <v/>
      </c>
      <c r="W30" s="92" t="str">
        <f>Q146</f>
        <v/>
      </c>
      <c r="X30" s="93" t="s">
        <v>22</v>
      </c>
      <c r="Y30" s="94" t="s">
        <v>22</v>
      </c>
      <c r="Z30" s="95" t="str">
        <f>P147</f>
        <v/>
      </c>
      <c r="AA30" s="95" t="str">
        <f>Q147</f>
        <v/>
      </c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124">
        <f t="shared" ref="AL30:AM32" si="11">SUM(F30,H30,J30,L30,N30,P30,R30,T30,V30,Z30)</f>
        <v>0</v>
      </c>
      <c r="AM30" s="125">
        <f t="shared" si="11"/>
        <v>0</v>
      </c>
      <c r="AN30" s="124">
        <f>SUM(Y3,Y6,Y9,Y12,Y15,Y18,Y21,Y24,Y27,Y33)</f>
        <v>0</v>
      </c>
      <c r="AO30" s="126">
        <f>SUM(X3,X6,X9,X12,X15,X18,X21,X24,X27,X33)</f>
        <v>0</v>
      </c>
      <c r="AP30" s="127">
        <f t="shared" si="1"/>
        <v>0</v>
      </c>
      <c r="AQ30" s="128">
        <f t="shared" si="1"/>
        <v>0</v>
      </c>
      <c r="AR30" s="150" t="str">
        <f>IF(AQ30=0,"",AP30/AQ30)</f>
        <v/>
      </c>
      <c r="AS30" s="129">
        <f>BH31</f>
        <v>0</v>
      </c>
      <c r="AT30" s="130" t="s">
        <v>23</v>
      </c>
      <c r="AU30" s="20">
        <f>AP32*100-AQ32</f>
        <v>0</v>
      </c>
      <c r="AV30" s="20">
        <f>AR31</f>
        <v>0</v>
      </c>
      <c r="AW30" s="131"/>
      <c r="AX30" s="20">
        <f>IF(F31&gt;G31,1,0)</f>
        <v>0</v>
      </c>
      <c r="AY30" s="44">
        <f t="shared" si="6"/>
        <v>6</v>
      </c>
      <c r="AZ30" s="20">
        <f>IF(J31&gt;K31,1,0)</f>
        <v>0</v>
      </c>
      <c r="BA30" s="132">
        <f>IF(L31&gt;M31,1,0)</f>
        <v>0</v>
      </c>
      <c r="BB30" s="20">
        <f>IF(N31&gt;O31,1,0)</f>
        <v>0</v>
      </c>
      <c r="BC30" s="132">
        <f>IF(P31&gt;Q31,1,0)</f>
        <v>0</v>
      </c>
      <c r="BD30" s="20">
        <f>IF(R31&gt;S31,1,0)</f>
        <v>0</v>
      </c>
      <c r="BE30" s="132">
        <f>IF(T31&gt;U31,1,0)</f>
        <v>0</v>
      </c>
      <c r="BF30" s="20">
        <f>IF(V31&gt;W31,1,0)</f>
        <v>0</v>
      </c>
      <c r="BG30" s="132">
        <f>IF(Z31&gt;AA31,1,0)</f>
        <v>0</v>
      </c>
      <c r="BH30" s="20">
        <f>SUM(AX30:BG30)</f>
        <v>6</v>
      </c>
      <c r="BI30" s="20"/>
      <c r="BJ30" s="20">
        <f>IF(AQ30&lt;&gt;0,ROUND(AP30/AQ30,1)*10,0)</f>
        <v>0</v>
      </c>
      <c r="BK30" s="20">
        <f t="shared" si="3"/>
        <v>0</v>
      </c>
      <c r="BL30" s="133" t="s">
        <v>24</v>
      </c>
    </row>
    <row r="31" spans="1:64" ht="15.75" hidden="1" customHeight="1" thickBot="1" x14ac:dyDescent="0.3">
      <c r="A31" s="18"/>
      <c r="C31" s="20"/>
      <c r="D31" s="21"/>
      <c r="E31" s="319"/>
      <c r="F31" s="151" t="str">
        <f>R138</f>
        <v/>
      </c>
      <c r="G31" s="152" t="str">
        <f>S138</f>
        <v/>
      </c>
      <c r="H31" s="134" t="str">
        <f>R139</f>
        <v/>
      </c>
      <c r="I31" s="135" t="str">
        <f>S139</f>
        <v/>
      </c>
      <c r="J31" s="151" t="str">
        <f>R140</f>
        <v/>
      </c>
      <c r="K31" s="152" t="str">
        <f>S140</f>
        <v/>
      </c>
      <c r="L31" s="134" t="str">
        <f>R141</f>
        <v/>
      </c>
      <c r="M31" s="135" t="str">
        <f>S141</f>
        <v/>
      </c>
      <c r="N31" s="151" t="str">
        <f>R142</f>
        <v/>
      </c>
      <c r="O31" s="152" t="str">
        <f>S142</f>
        <v/>
      </c>
      <c r="P31" s="134" t="str">
        <f>R143</f>
        <v/>
      </c>
      <c r="Q31" s="135" t="str">
        <f>S143</f>
        <v/>
      </c>
      <c r="R31" s="151" t="str">
        <f>R144</f>
        <v/>
      </c>
      <c r="S31" s="54" t="str">
        <f>S144</f>
        <v/>
      </c>
      <c r="T31" s="55" t="str">
        <f>R145</f>
        <v/>
      </c>
      <c r="U31" s="153" t="str">
        <f>S145</f>
        <v/>
      </c>
      <c r="V31" s="53" t="str">
        <f>R146</f>
        <v/>
      </c>
      <c r="W31" s="54" t="str">
        <f>S146</f>
        <v/>
      </c>
      <c r="X31" s="55" t="s">
        <v>22</v>
      </c>
      <c r="Y31" s="33" t="s">
        <v>22</v>
      </c>
      <c r="Z31" s="34" t="str">
        <f>R147</f>
        <v/>
      </c>
      <c r="AA31" s="34" t="str">
        <f>S147</f>
        <v/>
      </c>
      <c r="AB31" s="34">
        <f>BI148</f>
        <v>0</v>
      </c>
      <c r="AC31" s="34">
        <f>BA148+BE148</f>
        <v>0</v>
      </c>
      <c r="AD31" s="34">
        <f>BB148+BF148</f>
        <v>0</v>
      </c>
      <c r="AE31" s="34">
        <f>BC148+BG148</f>
        <v>0</v>
      </c>
      <c r="AF31" s="34">
        <f>BD148+BH148</f>
        <v>0</v>
      </c>
      <c r="AG31" s="34">
        <f>AP31</f>
        <v>0</v>
      </c>
      <c r="AH31" s="34">
        <f>AQ31</f>
        <v>0</v>
      </c>
      <c r="AI31" s="34">
        <f>AP32</f>
        <v>0</v>
      </c>
      <c r="AJ31" s="34">
        <f>AQ32</f>
        <v>0</v>
      </c>
      <c r="AK31" s="34">
        <f>AS30</f>
        <v>0</v>
      </c>
      <c r="AL31" s="136">
        <f t="shared" si="11"/>
        <v>0</v>
      </c>
      <c r="AM31" s="136">
        <f t="shared" si="11"/>
        <v>0</v>
      </c>
      <c r="AN31" s="136">
        <f>SUM(Y4,Y7,Y10,Y13,Y16,Y19,Y22,Y25,Y28,Y34)</f>
        <v>0</v>
      </c>
      <c r="AO31" s="137">
        <f>SUM(X4,X7,X10,X13,X16,X19,X22,X25,X28,X34)</f>
        <v>0</v>
      </c>
      <c r="AP31" s="138">
        <f t="shared" si="1"/>
        <v>0</v>
      </c>
      <c r="AQ31" s="139">
        <f t="shared" si="1"/>
        <v>0</v>
      </c>
      <c r="AR31" s="154">
        <f>AP31-AQ31</f>
        <v>0</v>
      </c>
      <c r="AS31" s="140"/>
      <c r="AU31" s="20"/>
      <c r="AV31" s="20"/>
      <c r="AW31" s="131">
        <f>AP32*100000000-AQ32*10000000+BJ31+BJ30</f>
        <v>0</v>
      </c>
      <c r="AX31" s="20"/>
      <c r="AY31" s="44">
        <f t="shared" si="6"/>
        <v>6</v>
      </c>
      <c r="AZ31" s="20">
        <f>IF(AW31&lt;AW4,AY31,AY31-1)</f>
        <v>6</v>
      </c>
      <c r="BA31" s="132">
        <f>IF(AW31&lt;AW7,AZ31,AZ31-1)</f>
        <v>5</v>
      </c>
      <c r="BB31" s="20">
        <f>IF(AW31&lt;AW10,BA31,BA31-1)</f>
        <v>5</v>
      </c>
      <c r="BC31" s="132">
        <f>IF(AW31&lt;AW13,BB31,BB31-1)</f>
        <v>4</v>
      </c>
      <c r="BD31" s="20">
        <f>IF(AW31&lt;AW16,BC31,BC31-1)</f>
        <v>4</v>
      </c>
      <c r="BE31" s="132">
        <f>IF(AW31&lt;AW19,BD31,BD31-1)</f>
        <v>3</v>
      </c>
      <c r="BF31" s="20">
        <f>IF(AW31&lt;AW22,BE31,BE31-1)</f>
        <v>2</v>
      </c>
      <c r="BG31" s="132">
        <f>IF(AW31&lt;AW25,BF31,BF31-1)</f>
        <v>1</v>
      </c>
      <c r="BH31" s="20">
        <f>IF(AW31&lt;AW28,BG31,BG31-1)</f>
        <v>0</v>
      </c>
      <c r="BI31" s="20">
        <f>BH30+BH32</f>
        <v>12</v>
      </c>
      <c r="BJ31" s="20">
        <f>IF(AQ31&lt;&gt;0,ROUND(AP31/AQ31,1)*10000,0)</f>
        <v>0</v>
      </c>
      <c r="BK31" s="20">
        <f t="shared" si="3"/>
        <v>0</v>
      </c>
      <c r="BL31" s="133" t="s">
        <v>6</v>
      </c>
    </row>
    <row r="32" spans="1:64" ht="16.5" hidden="1" customHeight="1" thickBot="1" x14ac:dyDescent="0.3">
      <c r="A32" s="18"/>
      <c r="C32" s="20"/>
      <c r="D32" s="21"/>
      <c r="E32" s="319"/>
      <c r="F32" s="155">
        <f>T138</f>
        <v>0</v>
      </c>
      <c r="G32" s="156">
        <f>U138</f>
        <v>0</v>
      </c>
      <c r="H32" s="116">
        <f>T139</f>
        <v>0</v>
      </c>
      <c r="I32" s="117">
        <f>U139</f>
        <v>0</v>
      </c>
      <c r="J32" s="155">
        <f>T140</f>
        <v>0</v>
      </c>
      <c r="K32" s="156">
        <f>U140</f>
        <v>0</v>
      </c>
      <c r="L32" s="116">
        <f>T141</f>
        <v>0</v>
      </c>
      <c r="M32" s="117">
        <f>U141</f>
        <v>0</v>
      </c>
      <c r="N32" s="155">
        <f>T142</f>
        <v>0</v>
      </c>
      <c r="O32" s="156">
        <f>U142</f>
        <v>0</v>
      </c>
      <c r="P32" s="116">
        <f>T143</f>
        <v>0</v>
      </c>
      <c r="Q32" s="117">
        <f>U143</f>
        <v>0</v>
      </c>
      <c r="R32" s="155">
        <f>T144</f>
        <v>0</v>
      </c>
      <c r="S32" s="72">
        <f>U144</f>
        <v>0</v>
      </c>
      <c r="T32" s="157">
        <f>T145</f>
        <v>0</v>
      </c>
      <c r="U32" s="158">
        <f>U145</f>
        <v>0</v>
      </c>
      <c r="V32" s="71">
        <f>T146</f>
        <v>0</v>
      </c>
      <c r="W32" s="72">
        <f>U146</f>
        <v>0</v>
      </c>
      <c r="X32" s="73" t="s">
        <v>22</v>
      </c>
      <c r="Y32" s="74" t="s">
        <v>22</v>
      </c>
      <c r="Z32" s="75">
        <f>T147</f>
        <v>0</v>
      </c>
      <c r="AA32" s="75">
        <f>U147</f>
        <v>0</v>
      </c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141">
        <f t="shared" si="11"/>
        <v>0</v>
      </c>
      <c r="AM32" s="142">
        <f t="shared" si="11"/>
        <v>0</v>
      </c>
      <c r="AN32" s="142">
        <f>SUM(Y5,Y8,Y11,Y14,Y17,Y20,Y23,Y26,Y29,Y35)</f>
        <v>0</v>
      </c>
      <c r="AO32" s="143">
        <f>SUM(X5,X8,X11,X14,X17,X20,X23,X26,X29,X35)</f>
        <v>0</v>
      </c>
      <c r="AP32" s="144">
        <f t="shared" si="1"/>
        <v>0</v>
      </c>
      <c r="AQ32" s="145">
        <f t="shared" si="1"/>
        <v>0</v>
      </c>
      <c r="AR32" s="161"/>
      <c r="AS32" s="146"/>
      <c r="AT32" s="130" t="s">
        <v>25</v>
      </c>
      <c r="AU32" s="20"/>
      <c r="AV32" s="20"/>
      <c r="AW32" s="131"/>
      <c r="AX32" s="20">
        <f>IF(X4&lt;Y4,1,0)</f>
        <v>0</v>
      </c>
      <c r="AY32" s="44">
        <f t="shared" si="6"/>
        <v>6</v>
      </c>
      <c r="AZ32" s="20">
        <f>IF(X10&lt;Y10,1,0)</f>
        <v>0</v>
      </c>
      <c r="BA32" s="132">
        <f>IF(X13&lt;Y13,1,0)</f>
        <v>0</v>
      </c>
      <c r="BB32" s="20">
        <f>IF(X16&lt;Y16,1,0)</f>
        <v>0</v>
      </c>
      <c r="BC32" s="132">
        <f>IF(X19&lt;Y19,1,0)</f>
        <v>0</v>
      </c>
      <c r="BD32" s="20">
        <f>IF(X22&lt;Y22,1,0)</f>
        <v>0</v>
      </c>
      <c r="BE32" s="132">
        <f>IF(X25&lt;Y25,1,0)</f>
        <v>0</v>
      </c>
      <c r="BF32" s="20">
        <f>IF(X28&lt;Y28,1,0)</f>
        <v>0</v>
      </c>
      <c r="BG32" s="132">
        <f>IF(X31&lt;Y31,1,0)</f>
        <v>0</v>
      </c>
      <c r="BH32" s="20">
        <f>SUM(AX32:BG32)</f>
        <v>6</v>
      </c>
      <c r="BI32" s="20"/>
      <c r="BJ32" s="20"/>
      <c r="BK32" s="20"/>
    </row>
    <row r="33" spans="1:64" ht="15.75" hidden="1" customHeight="1" x14ac:dyDescent="0.25">
      <c r="A33" s="18"/>
      <c r="C33" s="20"/>
      <c r="D33" s="21"/>
      <c r="E33" s="319"/>
      <c r="F33" s="147" t="str">
        <f>P149</f>
        <v/>
      </c>
      <c r="G33" s="148" t="str">
        <f>Q149</f>
        <v/>
      </c>
      <c r="H33" s="122" t="str">
        <f>P150</f>
        <v/>
      </c>
      <c r="I33" s="123" t="str">
        <f>Q150</f>
        <v/>
      </c>
      <c r="J33" s="147" t="str">
        <f>P151</f>
        <v/>
      </c>
      <c r="K33" s="148" t="str">
        <f>Q151</f>
        <v/>
      </c>
      <c r="L33" s="122" t="str">
        <f>P152</f>
        <v/>
      </c>
      <c r="M33" s="123" t="str">
        <f>Q152</f>
        <v/>
      </c>
      <c r="N33" s="147" t="str">
        <f>P153</f>
        <v/>
      </c>
      <c r="O33" s="148" t="str">
        <f>Q153</f>
        <v/>
      </c>
      <c r="P33" s="122" t="str">
        <f>P154</f>
        <v/>
      </c>
      <c r="Q33" s="123" t="str">
        <f>Q154</f>
        <v/>
      </c>
      <c r="R33" s="147" t="str">
        <f>P155</f>
        <v/>
      </c>
      <c r="S33" s="92" t="str">
        <f>Q155</f>
        <v/>
      </c>
      <c r="T33" s="93" t="str">
        <f>P156</f>
        <v/>
      </c>
      <c r="U33" s="149" t="str">
        <f>Q156</f>
        <v/>
      </c>
      <c r="V33" s="91" t="str">
        <f>P157</f>
        <v/>
      </c>
      <c r="W33" s="92" t="str">
        <f>Q157</f>
        <v/>
      </c>
      <c r="X33" s="93" t="str">
        <f>P158</f>
        <v/>
      </c>
      <c r="Y33" s="94" t="str">
        <f>Q158</f>
        <v/>
      </c>
      <c r="Z33" s="95" t="s">
        <v>22</v>
      </c>
      <c r="AA33" s="95" t="s">
        <v>22</v>
      </c>
      <c r="AB33" s="94"/>
      <c r="AC33" s="94"/>
      <c r="AD33" s="94"/>
      <c r="AE33" s="94"/>
      <c r="AF33" s="94"/>
      <c r="AG33" s="94"/>
      <c r="AH33" s="94"/>
      <c r="AI33" s="94"/>
      <c r="AJ33" s="94"/>
      <c r="AK33" s="94"/>
      <c r="AL33" s="124">
        <f t="shared" ref="AL33:AM35" si="12">SUM(F33,H33,J33,L33,N33,P33,R33,T33,V33,X33)</f>
        <v>0</v>
      </c>
      <c r="AM33" s="125">
        <f t="shared" si="12"/>
        <v>0</v>
      </c>
      <c r="AN33" s="124">
        <f>SUM(AA3,AA6,AA9,AA12,AA15,AA18,AA21,AA24,AA27,AA30)</f>
        <v>0</v>
      </c>
      <c r="AO33" s="126">
        <f>SUM(Z3,Z6,Z9,Z12,Z15,Z18,Z21,Z24,Z27,Z30)</f>
        <v>0</v>
      </c>
      <c r="AP33" s="127">
        <f t="shared" si="1"/>
        <v>0</v>
      </c>
      <c r="AQ33" s="128">
        <f t="shared" si="1"/>
        <v>0</v>
      </c>
      <c r="AR33" s="150" t="str">
        <f>IF(AQ33=0,"",AP33/AQ33)</f>
        <v/>
      </c>
      <c r="AS33" s="129">
        <f>BH34</f>
        <v>-1</v>
      </c>
      <c r="AT33" s="130" t="s">
        <v>23</v>
      </c>
      <c r="AU33" s="131">
        <f>AP35*100-AQ35</f>
        <v>0</v>
      </c>
      <c r="AV33" s="131">
        <f>AR34</f>
        <v>0</v>
      </c>
      <c r="AW33" s="131"/>
      <c r="AX33" s="131">
        <f>IF(F34&gt;G34,1,0)</f>
        <v>0</v>
      </c>
      <c r="AY33" s="44">
        <f t="shared" si="6"/>
        <v>6</v>
      </c>
      <c r="AZ33" s="132">
        <f>IF(J34&gt;K34,1,0)</f>
        <v>0</v>
      </c>
      <c r="BA33" s="131">
        <f>IF(L34&gt;M34,1,0)</f>
        <v>0</v>
      </c>
      <c r="BB33" s="132">
        <f>IF(N34&gt;O34,1,0)</f>
        <v>0</v>
      </c>
      <c r="BC33" s="131">
        <f>IF(P34&gt;Q34,1,0)</f>
        <v>0</v>
      </c>
      <c r="BD33" s="132">
        <f>IF(R34&gt;S34,1,0)</f>
        <v>0</v>
      </c>
      <c r="BE33" s="131">
        <f>IF(T34&gt;U34,1,0)</f>
        <v>0</v>
      </c>
      <c r="BF33" s="132">
        <f>IF(V34&gt;W34,1,0)</f>
        <v>0</v>
      </c>
      <c r="BG33" s="131">
        <f>IF(X34&gt;Y34,1,0)</f>
        <v>0</v>
      </c>
      <c r="BH33" s="131">
        <f>SUM(AX33:BG33)</f>
        <v>6</v>
      </c>
      <c r="BI33" s="20"/>
      <c r="BJ33" s="20">
        <f>IF(AQ33&lt;&gt;0,ROUND(AP33/AQ33,1)*10,0)</f>
        <v>0</v>
      </c>
      <c r="BK33" s="20">
        <f t="shared" si="3"/>
        <v>0</v>
      </c>
      <c r="BL33" s="133" t="s">
        <v>24</v>
      </c>
    </row>
    <row r="34" spans="1:64" ht="15.75" hidden="1" customHeight="1" x14ac:dyDescent="0.25">
      <c r="A34" s="18"/>
      <c r="C34" s="20"/>
      <c r="D34" s="21"/>
      <c r="E34" s="319"/>
      <c r="F34" s="151" t="str">
        <f>R149</f>
        <v/>
      </c>
      <c r="G34" s="152" t="str">
        <f>S149</f>
        <v/>
      </c>
      <c r="H34" s="134" t="str">
        <f>R150</f>
        <v/>
      </c>
      <c r="I34" s="135" t="str">
        <f>S150</f>
        <v/>
      </c>
      <c r="J34" s="151" t="str">
        <f>R151</f>
        <v/>
      </c>
      <c r="K34" s="152" t="str">
        <f>S151</f>
        <v/>
      </c>
      <c r="L34" s="134" t="str">
        <f>R152</f>
        <v/>
      </c>
      <c r="M34" s="135" t="str">
        <f>S152</f>
        <v/>
      </c>
      <c r="N34" s="151" t="str">
        <f>R153</f>
        <v/>
      </c>
      <c r="O34" s="152" t="str">
        <f>S153</f>
        <v/>
      </c>
      <c r="P34" s="134" t="str">
        <f>R154</f>
        <v/>
      </c>
      <c r="Q34" s="135" t="str">
        <f>S154</f>
        <v/>
      </c>
      <c r="R34" s="151" t="str">
        <f>R155</f>
        <v/>
      </c>
      <c r="S34" s="54" t="str">
        <f>S155</f>
        <v/>
      </c>
      <c r="T34" s="55" t="str">
        <f>R156</f>
        <v/>
      </c>
      <c r="U34" s="153" t="str">
        <f>S156</f>
        <v/>
      </c>
      <c r="V34" s="53" t="str">
        <f>R157</f>
        <v/>
      </c>
      <c r="W34" s="54" t="str">
        <f>S157</f>
        <v/>
      </c>
      <c r="X34" s="55" t="str">
        <f>R158</f>
        <v/>
      </c>
      <c r="Y34" s="33" t="str">
        <f>S158</f>
        <v/>
      </c>
      <c r="Z34" s="34" t="s">
        <v>22</v>
      </c>
      <c r="AA34" s="34" t="s">
        <v>22</v>
      </c>
      <c r="AB34" s="34">
        <f>BI159</f>
        <v>0</v>
      </c>
      <c r="AC34" s="34">
        <f>BA159+BE159</f>
        <v>0</v>
      </c>
      <c r="AD34" s="34">
        <f>BB159+BF159</f>
        <v>0</v>
      </c>
      <c r="AE34" s="34">
        <f>BC159+BG159</f>
        <v>0</v>
      </c>
      <c r="AF34" s="34">
        <f>BD159+BH159</f>
        <v>0</v>
      </c>
      <c r="AG34" s="34">
        <f>AP34</f>
        <v>0</v>
      </c>
      <c r="AH34" s="34">
        <f>AQ34</f>
        <v>0</v>
      </c>
      <c r="AI34" s="34">
        <f>AP35</f>
        <v>0</v>
      </c>
      <c r="AJ34" s="34">
        <f>AQ35</f>
        <v>0</v>
      </c>
      <c r="AK34" s="34">
        <f>AS33</f>
        <v>-1</v>
      </c>
      <c r="AL34" s="136">
        <f t="shared" si="12"/>
        <v>0</v>
      </c>
      <c r="AM34" s="136">
        <f t="shared" si="12"/>
        <v>0</v>
      </c>
      <c r="AN34" s="136">
        <f>SUM(AA4,AA7,AA10,AA13,AA16,AA19,AA22,AA25,AA28,AA31)</f>
        <v>0</v>
      </c>
      <c r="AO34" s="137">
        <f>SUM(Z4,Z7,Z10,Z13,Z16,Z19,Z22,Z25,Z28,Z31)</f>
        <v>0</v>
      </c>
      <c r="AP34" s="138">
        <f t="shared" si="1"/>
        <v>0</v>
      </c>
      <c r="AQ34" s="139">
        <f t="shared" si="1"/>
        <v>0</v>
      </c>
      <c r="AR34" s="154">
        <f>AP34-AQ34</f>
        <v>0</v>
      </c>
      <c r="AS34" s="140"/>
      <c r="AU34" s="131"/>
      <c r="AV34" s="131"/>
      <c r="AW34" s="131">
        <f>AP35*100000000-AQ35*10000000+BJ34+BJ33</f>
        <v>0</v>
      </c>
      <c r="AX34" s="131"/>
      <c r="AY34" s="44">
        <f t="shared" si="6"/>
        <v>6</v>
      </c>
      <c r="AZ34" s="131">
        <f>IF(AW34&lt;AW7,AY34,AY34-1)</f>
        <v>5</v>
      </c>
      <c r="BA34" s="132">
        <f>IF(AW34&lt;AW10,AZ34,AZ34-1)</f>
        <v>5</v>
      </c>
      <c r="BB34" s="131">
        <f>IF(AW34&lt;AW13,BA34,BA34-1)</f>
        <v>4</v>
      </c>
      <c r="BC34" s="132">
        <f>IF(AW34&lt;AW16,BB34,BB34-1)</f>
        <v>4</v>
      </c>
      <c r="BD34" s="131">
        <f>IF(AW34&lt;AW19,BC34,BC34-1)</f>
        <v>3</v>
      </c>
      <c r="BE34" s="132">
        <f>IF(AW34&lt;AW22,BD34,BD34-1)</f>
        <v>2</v>
      </c>
      <c r="BF34" s="131">
        <f>IF(AW34&lt;AW25,BE34,BE34-1)</f>
        <v>1</v>
      </c>
      <c r="BG34" s="132">
        <f>IF(AW34&lt;AW28,BF34,BF34-1)</f>
        <v>0</v>
      </c>
      <c r="BH34" s="131">
        <f>IF(AW34&lt;AW31,BG34,BG34-1)</f>
        <v>-1</v>
      </c>
      <c r="BI34" s="20">
        <f>BH33+BH35</f>
        <v>13</v>
      </c>
      <c r="BJ34" s="20">
        <f>IF(AQ34&lt;&gt;0,ROUND(AP34/AQ34,1)*10000,0)</f>
        <v>0</v>
      </c>
      <c r="BK34" s="20">
        <f t="shared" si="3"/>
        <v>0</v>
      </c>
      <c r="BL34" s="133" t="s">
        <v>6</v>
      </c>
    </row>
    <row r="35" spans="1:64" ht="16.5" hidden="1" customHeight="1" x14ac:dyDescent="0.25">
      <c r="A35" s="18"/>
      <c r="C35" s="20"/>
      <c r="D35" s="21"/>
      <c r="E35" s="319"/>
      <c r="F35" s="155">
        <f>T149</f>
        <v>0</v>
      </c>
      <c r="G35" s="156">
        <f>U149</f>
        <v>0</v>
      </c>
      <c r="H35" s="116">
        <f>T150</f>
        <v>0</v>
      </c>
      <c r="I35" s="117">
        <f>U150</f>
        <v>0</v>
      </c>
      <c r="J35" s="155">
        <f>T151</f>
        <v>0</v>
      </c>
      <c r="K35" s="156">
        <f>U151</f>
        <v>0</v>
      </c>
      <c r="L35" s="116">
        <f>T152</f>
        <v>0</v>
      </c>
      <c r="M35" s="117">
        <f>U152</f>
        <v>0</v>
      </c>
      <c r="N35" s="155">
        <f>T153</f>
        <v>0</v>
      </c>
      <c r="O35" s="156">
        <f>U153</f>
        <v>0</v>
      </c>
      <c r="P35" s="116">
        <f>T154</f>
        <v>0</v>
      </c>
      <c r="Q35" s="117">
        <f>U154</f>
        <v>0</v>
      </c>
      <c r="R35" s="155">
        <f>T155</f>
        <v>0</v>
      </c>
      <c r="S35" s="72">
        <f>U155</f>
        <v>0</v>
      </c>
      <c r="T35" s="157">
        <f>T156</f>
        <v>0</v>
      </c>
      <c r="U35" s="158">
        <f>U156</f>
        <v>0</v>
      </c>
      <c r="V35" s="71">
        <f>T157</f>
        <v>0</v>
      </c>
      <c r="W35" s="72">
        <f>U157</f>
        <v>0</v>
      </c>
      <c r="X35" s="73">
        <f>T158</f>
        <v>0</v>
      </c>
      <c r="Y35" s="74">
        <f>U158</f>
        <v>0</v>
      </c>
      <c r="Z35" s="75" t="s">
        <v>22</v>
      </c>
      <c r="AA35" s="75" t="s">
        <v>22</v>
      </c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141">
        <f t="shared" si="12"/>
        <v>0</v>
      </c>
      <c r="AM35" s="142">
        <f t="shared" si="12"/>
        <v>0</v>
      </c>
      <c r="AN35" s="142">
        <f>SUM(AA5,AA8,AA11,AA14,AA17,AA20,AA23,AA26,AA29,AA32)</f>
        <v>0</v>
      </c>
      <c r="AO35" s="143">
        <f>SUM(Z5,Z8,Z11,Z14,Z17,Z20,Z23,Z26,Z29,Z32)</f>
        <v>0</v>
      </c>
      <c r="AP35" s="144">
        <f t="shared" si="1"/>
        <v>0</v>
      </c>
      <c r="AQ35" s="145">
        <f t="shared" si="1"/>
        <v>0</v>
      </c>
      <c r="AR35" s="162"/>
      <c r="AS35" s="146"/>
      <c r="AT35" s="130" t="s">
        <v>25</v>
      </c>
      <c r="AU35" s="131"/>
      <c r="AV35" s="131"/>
      <c r="AW35" s="131"/>
      <c r="AX35" s="131">
        <f>IF(Z4&lt;AA4,1,0)</f>
        <v>0</v>
      </c>
      <c r="AY35" s="44">
        <f t="shared" si="6"/>
        <v>7</v>
      </c>
      <c r="AZ35" s="131">
        <f>IF(Z10&lt;AA10,1,0)</f>
        <v>0</v>
      </c>
      <c r="BA35" s="132">
        <f>IF(Z13&lt;AA13,1,0)</f>
        <v>0</v>
      </c>
      <c r="BB35" s="131">
        <f>IF(Z16&lt;AA16,1,0)</f>
        <v>0</v>
      </c>
      <c r="BC35" s="132">
        <f>IF(Z19&lt;AA19,1,0)</f>
        <v>0</v>
      </c>
      <c r="BD35" s="131">
        <f>IF(Z22&lt;AA22,1,0)</f>
        <v>0</v>
      </c>
      <c r="BE35" s="132">
        <f>IF(Z25&lt;AA25,1,0)</f>
        <v>0</v>
      </c>
      <c r="BF35" s="131">
        <f>IF(Z28&lt;AA28,1,0)</f>
        <v>0</v>
      </c>
      <c r="BG35" s="132">
        <f>IF(Z31&lt;AA31,1,0)</f>
        <v>0</v>
      </c>
      <c r="BH35" s="131">
        <f>SUM(AX35:BG35)</f>
        <v>7</v>
      </c>
      <c r="BI35" s="20"/>
      <c r="BJ35" s="20"/>
      <c r="BK35" s="20"/>
    </row>
    <row r="36" spans="1:64" ht="15.75" customHeight="1" x14ac:dyDescent="0.25">
      <c r="A36" s="18"/>
      <c r="C36" s="20"/>
      <c r="D36" s="21"/>
      <c r="E36" s="21"/>
      <c r="AR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</row>
    <row r="37" spans="1:64" ht="12.75" customHeight="1" x14ac:dyDescent="0.2">
      <c r="A37" s="163"/>
      <c r="B37" s="164" t="s">
        <v>26</v>
      </c>
      <c r="C37" s="165" t="s">
        <v>27</v>
      </c>
      <c r="D37" s="163" t="s">
        <v>28</v>
      </c>
      <c r="E37" s="163" t="s">
        <v>29</v>
      </c>
      <c r="F37" s="320" t="s">
        <v>30</v>
      </c>
      <c r="G37" s="320"/>
      <c r="H37" s="320" t="s">
        <v>31</v>
      </c>
      <c r="I37" s="320"/>
      <c r="J37" s="320" t="s">
        <v>32</v>
      </c>
      <c r="K37" s="320"/>
      <c r="L37" s="320" t="s">
        <v>33</v>
      </c>
      <c r="M37" s="320"/>
      <c r="N37" s="320" t="s">
        <v>34</v>
      </c>
      <c r="O37" s="320"/>
      <c r="P37" s="320" t="s">
        <v>7</v>
      </c>
      <c r="Q37" s="320"/>
      <c r="R37" s="320" t="s">
        <v>35</v>
      </c>
      <c r="S37" s="320"/>
      <c r="T37" s="320" t="s">
        <v>36</v>
      </c>
      <c r="U37" s="320"/>
      <c r="V37" s="320" t="s">
        <v>37</v>
      </c>
      <c r="W37" s="320"/>
      <c r="X37" s="320"/>
      <c r="Y37" s="320"/>
      <c r="Z37" s="320"/>
      <c r="AA37" s="320"/>
      <c r="AB37" s="320"/>
      <c r="AC37" s="320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163"/>
      <c r="AO37" s="163"/>
      <c r="AP37" s="163"/>
      <c r="AQ37" s="163"/>
      <c r="AR37" s="166"/>
      <c r="AS37" s="163"/>
      <c r="AT37" s="167"/>
      <c r="AU37" s="166"/>
      <c r="AV37" s="166"/>
      <c r="AW37" s="166"/>
      <c r="AX37" s="166"/>
      <c r="AY37" s="166"/>
      <c r="AZ37" s="166"/>
      <c r="BA37" s="318" t="s">
        <v>38</v>
      </c>
      <c r="BB37" s="318"/>
      <c r="BC37" s="318"/>
      <c r="BD37" s="318"/>
      <c r="BE37" s="318" t="s">
        <v>39</v>
      </c>
      <c r="BF37" s="318"/>
      <c r="BG37" s="318"/>
      <c r="BH37" s="318"/>
      <c r="BI37" s="166"/>
      <c r="BJ37" s="20"/>
      <c r="BK37" s="20"/>
    </row>
    <row r="38" spans="1:64" ht="13.5" customHeight="1" thickBot="1" x14ac:dyDescent="0.3">
      <c r="A38" s="18"/>
      <c r="C38" s="20"/>
      <c r="AQ38" s="330" t="s">
        <v>40</v>
      </c>
      <c r="AR38" s="330"/>
      <c r="AS38" s="330" t="s">
        <v>41</v>
      </c>
      <c r="AT38" s="330"/>
      <c r="AU38" s="330" t="s">
        <v>42</v>
      </c>
      <c r="AV38" s="330"/>
      <c r="AW38" s="330" t="s">
        <v>43</v>
      </c>
      <c r="AX38" s="330"/>
      <c r="AY38" s="330" t="s">
        <v>44</v>
      </c>
      <c r="AZ38" s="330"/>
      <c r="BA38" s="168" t="s">
        <v>45</v>
      </c>
      <c r="BB38" s="168" t="s">
        <v>46</v>
      </c>
      <c r="BC38" s="168" t="s">
        <v>47</v>
      </c>
      <c r="BD38" s="168" t="s">
        <v>48</v>
      </c>
      <c r="BE38" s="168" t="s">
        <v>45</v>
      </c>
      <c r="BF38" s="168" t="s">
        <v>46</v>
      </c>
      <c r="BG38" s="168" t="s">
        <v>47</v>
      </c>
      <c r="BH38" s="168" t="s">
        <v>48</v>
      </c>
      <c r="BI38" s="20"/>
    </row>
    <row r="39" spans="1:64" ht="13.5" customHeight="1" thickBot="1" x14ac:dyDescent="0.3">
      <c r="A39" s="169"/>
      <c r="B39" s="170"/>
      <c r="C39" s="171"/>
      <c r="D39" s="172" t="str">
        <f>E3</f>
        <v>TV Rodenbach US I</v>
      </c>
      <c r="E39" s="173" t="str">
        <f>E6</f>
        <v>TSG Trppstadt</v>
      </c>
      <c r="F39" s="174">
        <v>25</v>
      </c>
      <c r="G39" s="175">
        <v>12</v>
      </c>
      <c r="H39" s="176">
        <v>25</v>
      </c>
      <c r="I39" s="177">
        <v>12</v>
      </c>
      <c r="J39" s="174">
        <v>25</v>
      </c>
      <c r="K39" s="175">
        <v>6</v>
      </c>
      <c r="L39" s="176"/>
      <c r="M39" s="177"/>
      <c r="N39" s="174"/>
      <c r="O39" s="175"/>
      <c r="P39" s="178">
        <f>IF(F39="","",F39+H39+J39+L39+N39)</f>
        <v>75</v>
      </c>
      <c r="Q39" s="179">
        <f>IF(G39="","",G39+I39+K39+M39+O39)</f>
        <v>30</v>
      </c>
      <c r="R39" s="180">
        <f>IF(F39="","",AQ39+AS39+AU39+AW39+AY39)</f>
        <v>3</v>
      </c>
      <c r="S39" s="181">
        <f t="shared" ref="S39:S48" si="13">IF(G39="","",AR39+AT39+AV39+AX39+AZ39)</f>
        <v>0</v>
      </c>
      <c r="T39" s="182">
        <f>IF(AND(R39&lt;&gt;"",R39=3,S39=0),3,              (IF(AND(R39&lt;&gt;"",R39=3,S39=1),3,                           (IF(AND(R39&lt;&gt;"",R39=3,S39=2),2,                        (IF(AND(R39&lt;&gt;"",R39=2),1,                                                 (IF(AND(R39&lt;&gt;"",R39=1),0,                                                               (IF(AND(R39&lt;&gt;"",R39=0),0,                                                                                0)))))))))))</f>
        <v>3</v>
      </c>
      <c r="U39" s="183">
        <f>IF(AND(S39&lt;&gt;"",S39=3,R39=0),3,              (IF(AND(S39&lt;&gt;"",S39=3,R39=1),3,                           (IF(AND(S39&lt;&gt;"",S39=3,R39=2),2,                        (IF(AND(S39&lt;&gt;"",S39=2),1,                                                 (IF(AND(S39&lt;&gt;"",S39=1),0,                                                               (IF(AND(S39&lt;&gt;"",S39=0),0,                                                                                0)))))))))))</f>
        <v>0</v>
      </c>
      <c r="V39" s="331"/>
      <c r="W39" s="332"/>
      <c r="X39" s="332"/>
      <c r="Y39" s="332"/>
      <c r="Z39" s="332"/>
      <c r="AA39" s="332"/>
      <c r="AB39" s="332"/>
      <c r="AC39" s="332"/>
      <c r="AD39" s="332"/>
      <c r="AE39" s="332"/>
      <c r="AF39" s="332"/>
      <c r="AG39" s="332"/>
      <c r="AH39" s="332"/>
      <c r="AI39" s="332"/>
      <c r="AJ39" s="332"/>
      <c r="AK39" s="332"/>
      <c r="AL39" s="333"/>
      <c r="AM39" s="334" t="str">
        <f t="shared" ref="AM39:AM48" ca="1" si="14">IF(U39&lt;&gt;"","",IF(C39&lt;&gt;"","verlegt",IF(B39&lt;TODAY(),"offen","")))</f>
        <v/>
      </c>
      <c r="AN39" s="335"/>
      <c r="AO39" s="336" t="str">
        <f ca="1">IF(U39&lt;&gt;"","",IF(C39="","",IF(C39&lt;TODAY(),"offen","")))</f>
        <v/>
      </c>
      <c r="AP39" s="337"/>
      <c r="AQ39" s="184">
        <f>IF(F39&gt;G39,1,0)</f>
        <v>1</v>
      </c>
      <c r="AR39" s="184">
        <f t="shared" ref="AR39:AR48" si="15">IF(G39&gt;F39,1,0)</f>
        <v>0</v>
      </c>
      <c r="AS39" s="20">
        <f t="shared" ref="AS39:AS48" si="16">IF(H39&gt;I39,1,0)</f>
        <v>1</v>
      </c>
      <c r="AT39" s="185">
        <f t="shared" ref="AT39:AT48" si="17">IF(I39&gt;H39,1,0)</f>
        <v>0</v>
      </c>
      <c r="AU39" s="184">
        <f t="shared" ref="AU39:AU48" si="18">IF(J39&gt;K39,1,0)</f>
        <v>1</v>
      </c>
      <c r="AV39" s="184">
        <f t="shared" ref="AV39:AV48" si="19">IF(K39&gt;J39,1,0)</f>
        <v>0</v>
      </c>
      <c r="AW39" s="20">
        <f t="shared" ref="AW39:AW48" si="20">IF(L39&gt;M39,1,0)</f>
        <v>0</v>
      </c>
      <c r="AX39" s="20">
        <f t="shared" ref="AX39:AX48" si="21">IF(M39&gt;L39,1,0)</f>
        <v>0</v>
      </c>
      <c r="AY39" s="184">
        <f t="shared" ref="AY39:AY48" si="22">IF(N39&gt;O39,1,0)</f>
        <v>0</v>
      </c>
      <c r="AZ39" s="184">
        <f t="shared" ref="AZ39:AZ48" si="23">IF(O39&gt;N39,1,0)</f>
        <v>0</v>
      </c>
      <c r="BA39" s="133">
        <f>IF(T39=3,1,0)</f>
        <v>1</v>
      </c>
      <c r="BB39" s="133">
        <f>IF(T39=2,1,0)</f>
        <v>0</v>
      </c>
      <c r="BC39" s="133">
        <f>IF(T39=1,1,0)</f>
        <v>0</v>
      </c>
      <c r="BD39" s="133">
        <f>IF(AND(T39=0,U39&lt;&gt;0),1,0)</f>
        <v>0</v>
      </c>
      <c r="BE39" s="133">
        <f>IF(U50=3,1,0)</f>
        <v>1</v>
      </c>
      <c r="BF39" s="133">
        <f>IF(U50=2,1,0)</f>
        <v>0</v>
      </c>
      <c r="BG39" s="133">
        <f>IF(U50=1,1,0)</f>
        <v>0</v>
      </c>
      <c r="BH39" s="133">
        <f>IF(AND(U50=0,T50&lt;&gt;0),1,0)</f>
        <v>0</v>
      </c>
      <c r="BI39" s="20"/>
    </row>
    <row r="40" spans="1:64" ht="13.5" customHeight="1" thickBot="1" x14ac:dyDescent="0.3">
      <c r="A40" s="186"/>
      <c r="B40" s="187"/>
      <c r="C40" s="188"/>
      <c r="D40" s="189" t="str">
        <f>D39</f>
        <v>TV Rodenbach US I</v>
      </c>
      <c r="E40" s="190" t="str">
        <f>E9</f>
        <v>Rodenbach/Weilerbach</v>
      </c>
      <c r="F40" s="191">
        <v>25</v>
      </c>
      <c r="G40" s="192">
        <v>10</v>
      </c>
      <c r="H40" s="193">
        <v>16</v>
      </c>
      <c r="I40" s="194">
        <v>25</v>
      </c>
      <c r="J40" s="191">
        <v>25</v>
      </c>
      <c r="K40" s="192">
        <v>20</v>
      </c>
      <c r="L40" s="193">
        <v>25</v>
      </c>
      <c r="M40" s="194">
        <v>16</v>
      </c>
      <c r="N40" s="191"/>
      <c r="O40" s="192"/>
      <c r="P40" s="195">
        <f t="shared" ref="P40:Q48" si="24">IF(F40="","",F40+H40+J40+L40+N40)</f>
        <v>91</v>
      </c>
      <c r="Q40" s="196">
        <f t="shared" si="24"/>
        <v>71</v>
      </c>
      <c r="R40" s="197">
        <f t="shared" ref="R40:R48" si="25">IF(F40="","",AQ40+AS40+AU40+AW40+AY40)</f>
        <v>3</v>
      </c>
      <c r="S40" s="198">
        <f t="shared" si="13"/>
        <v>1</v>
      </c>
      <c r="T40" s="182">
        <f>IF(AND(R40&lt;&gt;"",R40=3,S40=0),3,              (IF(AND(R40&lt;&gt;"",R40=3,S40=1),3,                           (IF(AND(R40&lt;&gt;"",R40=3,S40=2),2,                        (IF(AND(R40&lt;&gt;"",R40=2),1,                                                 (IF(AND(R40&lt;&gt;"",R40=1),0,                                                               (IF(AND(R40&lt;&gt;"",R40=0),0,                                                                                0)))))))))))</f>
        <v>3</v>
      </c>
      <c r="U40" s="183">
        <f>IF(AND(S40&lt;&gt;"",S40=3,R40=0),3,              (IF(AND(S40&lt;&gt;"",S40=3,R40=1),3,                           (IF(AND(S40&lt;&gt;"",S40=3,R40=2),2,                        (IF(AND(S40&lt;&gt;"",S40=2),1,                                                 (IF(AND(S40&lt;&gt;"",S40=1),0,                                                               (IF(AND(S40&lt;&gt;"",S40=0),0,                                                                                0)))))))))))</f>
        <v>0</v>
      </c>
      <c r="V40" s="338"/>
      <c r="W40" s="339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39"/>
      <c r="AI40" s="339"/>
      <c r="AJ40" s="339"/>
      <c r="AK40" s="339"/>
      <c r="AL40" s="340"/>
      <c r="AM40" s="341" t="str">
        <f t="shared" ca="1" si="14"/>
        <v/>
      </c>
      <c r="AN40" s="342"/>
      <c r="AO40" s="343" t="str">
        <f t="shared" ref="AO40:AO48" ca="1" si="26">IF(U40&lt;&gt;"","",IF(C40="","",IF(C40&lt;TODAY(),"offen","")))</f>
        <v/>
      </c>
      <c r="AP40" s="344"/>
      <c r="AQ40" s="184">
        <f t="shared" ref="AQ40:AQ48" si="27">IF(F40&gt;G40,1,0)</f>
        <v>1</v>
      </c>
      <c r="AR40" s="184">
        <f t="shared" si="15"/>
        <v>0</v>
      </c>
      <c r="AS40" s="20">
        <f t="shared" si="16"/>
        <v>0</v>
      </c>
      <c r="AT40" s="185">
        <f t="shared" si="17"/>
        <v>1</v>
      </c>
      <c r="AU40" s="184">
        <f t="shared" si="18"/>
        <v>1</v>
      </c>
      <c r="AV40" s="184">
        <f t="shared" si="19"/>
        <v>0</v>
      </c>
      <c r="AW40" s="20">
        <f t="shared" si="20"/>
        <v>1</v>
      </c>
      <c r="AX40" s="20">
        <f t="shared" si="21"/>
        <v>0</v>
      </c>
      <c r="AY40" s="184">
        <f t="shared" si="22"/>
        <v>0</v>
      </c>
      <c r="AZ40" s="184">
        <f t="shared" si="23"/>
        <v>0</v>
      </c>
      <c r="BA40" s="133">
        <f t="shared" ref="BA40:BA103" si="28">IF(T40=3,1,0)</f>
        <v>1</v>
      </c>
      <c r="BB40" s="133">
        <f t="shared" ref="BB40:BB103" si="29">IF(T40=2,1,0)</f>
        <v>0</v>
      </c>
      <c r="BC40" s="133">
        <f t="shared" ref="BC40:BC103" si="30">IF(T40=1,1,0)</f>
        <v>0</v>
      </c>
      <c r="BD40" s="133">
        <f>IF(AND(T40=0,U40&lt;&gt;0),1,0)</f>
        <v>0</v>
      </c>
      <c r="BE40" s="133">
        <f>IF(U61=3,1,0)</f>
        <v>1</v>
      </c>
      <c r="BF40" s="133">
        <f>IF(U61=2,1,0)</f>
        <v>0</v>
      </c>
      <c r="BG40" s="133">
        <f>IF(U61=1,1,0)</f>
        <v>0</v>
      </c>
      <c r="BH40" s="133">
        <f>IF(AND(U61=0,T61&lt;&gt;0),1,0)</f>
        <v>0</v>
      </c>
      <c r="BI40" s="20"/>
    </row>
    <row r="41" spans="1:64" ht="13.5" hidden="1" customHeight="1" thickBot="1" x14ac:dyDescent="0.3">
      <c r="A41" s="186"/>
      <c r="B41" s="187"/>
      <c r="C41" s="188"/>
      <c r="D41" s="189" t="str">
        <f>D39</f>
        <v>TV Rodenbach US I</v>
      </c>
      <c r="E41" s="190" t="str">
        <f>E12</f>
        <v>Niederkirchen/Roßbach</v>
      </c>
      <c r="F41" s="191"/>
      <c r="G41" s="192"/>
      <c r="H41" s="193"/>
      <c r="I41" s="194"/>
      <c r="J41" s="191"/>
      <c r="K41" s="192"/>
      <c r="L41" s="193"/>
      <c r="M41" s="194"/>
      <c r="N41" s="191"/>
      <c r="O41" s="192"/>
      <c r="P41" s="195" t="str">
        <f t="shared" si="24"/>
        <v/>
      </c>
      <c r="Q41" s="196" t="str">
        <f t="shared" si="24"/>
        <v/>
      </c>
      <c r="R41" s="197" t="str">
        <f t="shared" si="25"/>
        <v/>
      </c>
      <c r="S41" s="198" t="str">
        <f t="shared" si="13"/>
        <v/>
      </c>
      <c r="T41" s="182">
        <f t="shared" ref="T41:T104" si="31">IF(AND(R41&lt;&gt;"",R41=3,S41=0),3,              (IF(AND(R41&lt;&gt;"",R41=3,S41=1),3,                           (IF(AND(R41&lt;&gt;"",R41=3,S41=2),2,                        (IF(AND(R41&lt;&gt;"",R41=2),1,                                                 (IF(AND(R41&lt;&gt;"",R41=1),0,                                                               (IF(AND(R41&lt;&gt;"",R41=0),0,                                                                                0)))))))))))</f>
        <v>0</v>
      </c>
      <c r="U41" s="183">
        <f t="shared" ref="U41:U104" si="32">IF(AND(S41&lt;&gt;"",S41=3,R41=0),3,              (IF(AND(S41&lt;&gt;"",S41=3,R41=1),3,                           (IF(AND(S41&lt;&gt;"",S41=3,R41=2),2,                        (IF(AND(S41&lt;&gt;"",S41=2),1,                                                 (IF(AND(S41&lt;&gt;"",S41=1),0,                                                               (IF(AND(S41&lt;&gt;"",S41=0),0,                                                                                0)))))))))))</f>
        <v>0</v>
      </c>
      <c r="V41" s="338"/>
      <c r="W41" s="339"/>
      <c r="X41" s="339"/>
      <c r="Y41" s="339"/>
      <c r="Z41" s="339"/>
      <c r="AA41" s="339"/>
      <c r="AB41" s="339"/>
      <c r="AC41" s="339"/>
      <c r="AD41" s="339"/>
      <c r="AE41" s="339"/>
      <c r="AF41" s="339"/>
      <c r="AG41" s="339"/>
      <c r="AH41" s="339"/>
      <c r="AI41" s="339"/>
      <c r="AJ41" s="339"/>
      <c r="AK41" s="339"/>
      <c r="AL41" s="340"/>
      <c r="AM41" s="341" t="str">
        <f t="shared" ca="1" si="14"/>
        <v/>
      </c>
      <c r="AN41" s="342"/>
      <c r="AO41" s="343" t="str">
        <f t="shared" ca="1" si="26"/>
        <v/>
      </c>
      <c r="AP41" s="344"/>
      <c r="AQ41" s="184">
        <f t="shared" si="27"/>
        <v>0</v>
      </c>
      <c r="AR41" s="184">
        <f t="shared" si="15"/>
        <v>0</v>
      </c>
      <c r="AS41" s="20">
        <f t="shared" si="16"/>
        <v>0</v>
      </c>
      <c r="AT41" s="185">
        <f t="shared" si="17"/>
        <v>0</v>
      </c>
      <c r="AU41" s="184">
        <f t="shared" si="18"/>
        <v>0</v>
      </c>
      <c r="AV41" s="184">
        <f t="shared" si="19"/>
        <v>0</v>
      </c>
      <c r="AW41" s="20">
        <f t="shared" si="20"/>
        <v>0</v>
      </c>
      <c r="AX41" s="20">
        <f t="shared" si="21"/>
        <v>0</v>
      </c>
      <c r="AY41" s="184">
        <f t="shared" si="22"/>
        <v>0</v>
      </c>
      <c r="AZ41" s="184">
        <f t="shared" si="23"/>
        <v>0</v>
      </c>
      <c r="BA41" s="133">
        <f t="shared" si="28"/>
        <v>0</v>
      </c>
      <c r="BB41" s="133">
        <f t="shared" si="29"/>
        <v>0</v>
      </c>
      <c r="BC41" s="133">
        <f t="shared" si="30"/>
        <v>0</v>
      </c>
      <c r="BD41" s="133">
        <f t="shared" ref="BD41:BD103" si="33">IF(AND(T41=0,U41&lt;&gt;0),1,0)</f>
        <v>0</v>
      </c>
      <c r="BE41" s="133">
        <f>IF(U72=3,1,0)</f>
        <v>0</v>
      </c>
      <c r="BF41" s="133">
        <f>IF(U72=2,1,0)</f>
        <v>0</v>
      </c>
      <c r="BG41" s="133">
        <f>IF(U72=1,1,0)</f>
        <v>0</v>
      </c>
      <c r="BH41" s="133">
        <f>IF(AND(U72=0,T72&lt;&gt;0),1,0)</f>
        <v>0</v>
      </c>
      <c r="BI41" s="20"/>
    </row>
    <row r="42" spans="1:64" ht="13.5" customHeight="1" thickBot="1" x14ac:dyDescent="0.3">
      <c r="A42" s="186"/>
      <c r="B42" s="187"/>
      <c r="C42" s="188"/>
      <c r="D42" s="189" t="str">
        <f>D41</f>
        <v>TV Rodenbach US I</v>
      </c>
      <c r="E42" s="190" t="str">
        <f>E15</f>
        <v>TV Rodenbach US II</v>
      </c>
      <c r="F42" s="191">
        <v>25</v>
      </c>
      <c r="G42" s="192">
        <v>18</v>
      </c>
      <c r="H42" s="193">
        <v>28</v>
      </c>
      <c r="I42" s="194">
        <v>26</v>
      </c>
      <c r="J42" s="191">
        <v>20</v>
      </c>
      <c r="K42" s="192">
        <v>25</v>
      </c>
      <c r="L42" s="193">
        <v>25</v>
      </c>
      <c r="M42" s="194">
        <v>11</v>
      </c>
      <c r="N42" s="191"/>
      <c r="O42" s="192"/>
      <c r="P42" s="195">
        <f t="shared" si="24"/>
        <v>98</v>
      </c>
      <c r="Q42" s="196">
        <f t="shared" si="24"/>
        <v>80</v>
      </c>
      <c r="R42" s="197">
        <f t="shared" si="25"/>
        <v>3</v>
      </c>
      <c r="S42" s="198">
        <f t="shared" si="13"/>
        <v>1</v>
      </c>
      <c r="T42" s="182">
        <f t="shared" si="31"/>
        <v>3</v>
      </c>
      <c r="U42" s="183">
        <f t="shared" si="32"/>
        <v>0</v>
      </c>
      <c r="V42" s="338"/>
      <c r="W42" s="339"/>
      <c r="X42" s="339"/>
      <c r="Y42" s="339"/>
      <c r="Z42" s="339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40"/>
      <c r="AM42" s="341" t="str">
        <f t="shared" ca="1" si="14"/>
        <v/>
      </c>
      <c r="AN42" s="342"/>
      <c r="AO42" s="343" t="str">
        <f t="shared" ca="1" si="26"/>
        <v/>
      </c>
      <c r="AP42" s="344"/>
      <c r="AQ42" s="184">
        <f t="shared" si="27"/>
        <v>1</v>
      </c>
      <c r="AR42" s="184">
        <f t="shared" si="15"/>
        <v>0</v>
      </c>
      <c r="AS42" s="20">
        <f t="shared" si="16"/>
        <v>1</v>
      </c>
      <c r="AT42" s="185">
        <f t="shared" si="17"/>
        <v>0</v>
      </c>
      <c r="AU42" s="184">
        <f t="shared" si="18"/>
        <v>0</v>
      </c>
      <c r="AV42" s="184">
        <f t="shared" si="19"/>
        <v>1</v>
      </c>
      <c r="AW42" s="20">
        <f t="shared" si="20"/>
        <v>1</v>
      </c>
      <c r="AX42" s="20">
        <f t="shared" si="21"/>
        <v>0</v>
      </c>
      <c r="AY42" s="184">
        <f t="shared" si="22"/>
        <v>0</v>
      </c>
      <c r="AZ42" s="184">
        <f t="shared" si="23"/>
        <v>0</v>
      </c>
      <c r="BA42" s="133">
        <f t="shared" si="28"/>
        <v>1</v>
      </c>
      <c r="BB42" s="133">
        <f t="shared" si="29"/>
        <v>0</v>
      </c>
      <c r="BC42" s="133">
        <f t="shared" si="30"/>
        <v>0</v>
      </c>
      <c r="BD42" s="133">
        <f t="shared" si="33"/>
        <v>0</v>
      </c>
      <c r="BE42" s="133">
        <f>IF(U83=3,1,0)</f>
        <v>1</v>
      </c>
      <c r="BF42" s="133">
        <f>IF(U83=2,1,0)</f>
        <v>0</v>
      </c>
      <c r="BG42" s="133">
        <f>IF(U83=1,1,0)</f>
        <v>0</v>
      </c>
      <c r="BH42" s="133">
        <f>IF(AND(U83=0,T83&lt;&gt;0),1,0)</f>
        <v>0</v>
      </c>
      <c r="BI42" s="20"/>
    </row>
    <row r="43" spans="1:64" ht="13.5" hidden="1" customHeight="1" thickBot="1" x14ac:dyDescent="0.3">
      <c r="A43" s="186"/>
      <c r="B43" s="187"/>
      <c r="C43" s="188"/>
      <c r="D43" s="189" t="str">
        <f>D41</f>
        <v>TV Rodenbach US I</v>
      </c>
      <c r="E43" s="190">
        <f>E18</f>
        <v>0</v>
      </c>
      <c r="F43" s="191"/>
      <c r="G43" s="192"/>
      <c r="H43" s="193"/>
      <c r="I43" s="194"/>
      <c r="J43" s="191"/>
      <c r="K43" s="192"/>
      <c r="L43" s="193"/>
      <c r="M43" s="194"/>
      <c r="N43" s="191"/>
      <c r="O43" s="192"/>
      <c r="P43" s="195" t="str">
        <f t="shared" si="24"/>
        <v/>
      </c>
      <c r="Q43" s="196" t="str">
        <f t="shared" si="24"/>
        <v/>
      </c>
      <c r="R43" s="197" t="str">
        <f t="shared" si="25"/>
        <v/>
      </c>
      <c r="S43" s="198" t="str">
        <f t="shared" si="13"/>
        <v/>
      </c>
      <c r="T43" s="182">
        <f t="shared" si="31"/>
        <v>0</v>
      </c>
      <c r="U43" s="183">
        <f t="shared" si="32"/>
        <v>0</v>
      </c>
      <c r="V43" s="338"/>
      <c r="W43" s="339"/>
      <c r="X43" s="339"/>
      <c r="Y43" s="339"/>
      <c r="Z43" s="339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40"/>
      <c r="AM43" s="341" t="str">
        <f t="shared" ca="1" si="14"/>
        <v/>
      </c>
      <c r="AN43" s="342"/>
      <c r="AO43" s="343" t="str">
        <f t="shared" ca="1" si="26"/>
        <v/>
      </c>
      <c r="AP43" s="344"/>
      <c r="AQ43" s="184">
        <f t="shared" si="27"/>
        <v>0</v>
      </c>
      <c r="AR43" s="184">
        <f t="shared" si="15"/>
        <v>0</v>
      </c>
      <c r="AS43" s="20">
        <f t="shared" si="16"/>
        <v>0</v>
      </c>
      <c r="AT43" s="185">
        <f t="shared" si="17"/>
        <v>0</v>
      </c>
      <c r="AU43" s="184">
        <f t="shared" si="18"/>
        <v>0</v>
      </c>
      <c r="AV43" s="184">
        <f t="shared" si="19"/>
        <v>0</v>
      </c>
      <c r="AW43" s="20">
        <f t="shared" si="20"/>
        <v>0</v>
      </c>
      <c r="AX43" s="20">
        <f t="shared" si="21"/>
        <v>0</v>
      </c>
      <c r="AY43" s="184">
        <f t="shared" si="22"/>
        <v>0</v>
      </c>
      <c r="AZ43" s="184">
        <f t="shared" si="23"/>
        <v>0</v>
      </c>
      <c r="BA43" s="133">
        <f t="shared" si="28"/>
        <v>0</v>
      </c>
      <c r="BB43" s="133">
        <f t="shared" si="29"/>
        <v>0</v>
      </c>
      <c r="BC43" s="133">
        <f t="shared" si="30"/>
        <v>0</v>
      </c>
      <c r="BD43" s="133">
        <f t="shared" si="33"/>
        <v>0</v>
      </c>
      <c r="BE43" s="133">
        <f>IF(U94=3,1,0)</f>
        <v>0</v>
      </c>
      <c r="BF43" s="133">
        <f>IF(U94=2,1,0)</f>
        <v>0</v>
      </c>
      <c r="BG43" s="133">
        <f>IF(U94=1,1,0)</f>
        <v>0</v>
      </c>
      <c r="BH43" s="133">
        <f>IF(AND(U94=0,T94&lt;&gt;0),1,0)</f>
        <v>0</v>
      </c>
      <c r="BI43" s="20"/>
    </row>
    <row r="44" spans="1:64" ht="13.5" hidden="1" customHeight="1" thickBot="1" x14ac:dyDescent="0.3">
      <c r="A44" s="186"/>
      <c r="B44" s="187"/>
      <c r="C44" s="188"/>
      <c r="D44" s="189" t="str">
        <f>D43</f>
        <v>TV Rodenbach US I</v>
      </c>
      <c r="E44" s="190">
        <f>E21</f>
        <v>0</v>
      </c>
      <c r="F44" s="191"/>
      <c r="G44" s="192"/>
      <c r="H44" s="193"/>
      <c r="I44" s="194"/>
      <c r="J44" s="191"/>
      <c r="K44" s="192"/>
      <c r="L44" s="193"/>
      <c r="M44" s="194"/>
      <c r="N44" s="191"/>
      <c r="O44" s="192"/>
      <c r="P44" s="195" t="str">
        <f t="shared" si="24"/>
        <v/>
      </c>
      <c r="Q44" s="196" t="str">
        <f t="shared" si="24"/>
        <v/>
      </c>
      <c r="R44" s="197" t="str">
        <f t="shared" si="25"/>
        <v/>
      </c>
      <c r="S44" s="198" t="str">
        <f t="shared" si="13"/>
        <v/>
      </c>
      <c r="T44" s="182">
        <f t="shared" si="31"/>
        <v>0</v>
      </c>
      <c r="U44" s="183">
        <f t="shared" si="32"/>
        <v>0</v>
      </c>
      <c r="V44" s="338"/>
      <c r="W44" s="339"/>
      <c r="X44" s="339"/>
      <c r="Y44" s="339"/>
      <c r="Z44" s="339"/>
      <c r="AA44" s="339"/>
      <c r="AB44" s="339"/>
      <c r="AC44" s="339"/>
      <c r="AD44" s="339"/>
      <c r="AE44" s="339"/>
      <c r="AF44" s="339"/>
      <c r="AG44" s="339"/>
      <c r="AH44" s="339"/>
      <c r="AI44" s="339"/>
      <c r="AJ44" s="339"/>
      <c r="AK44" s="339"/>
      <c r="AL44" s="340"/>
      <c r="AM44" s="341" t="str">
        <f t="shared" ca="1" si="14"/>
        <v/>
      </c>
      <c r="AN44" s="342"/>
      <c r="AO44" s="343" t="str">
        <f t="shared" ca="1" si="26"/>
        <v/>
      </c>
      <c r="AP44" s="344"/>
      <c r="AQ44" s="184">
        <f t="shared" si="27"/>
        <v>0</v>
      </c>
      <c r="AR44" s="184">
        <f t="shared" si="15"/>
        <v>0</v>
      </c>
      <c r="AS44" s="20">
        <f t="shared" si="16"/>
        <v>0</v>
      </c>
      <c r="AT44" s="185">
        <f t="shared" si="17"/>
        <v>0</v>
      </c>
      <c r="AU44" s="184">
        <f t="shared" si="18"/>
        <v>0</v>
      </c>
      <c r="AV44" s="184">
        <f t="shared" si="19"/>
        <v>0</v>
      </c>
      <c r="AW44" s="20">
        <f t="shared" si="20"/>
        <v>0</v>
      </c>
      <c r="AX44" s="20">
        <f t="shared" si="21"/>
        <v>0</v>
      </c>
      <c r="AY44" s="184">
        <f t="shared" si="22"/>
        <v>0</v>
      </c>
      <c r="AZ44" s="184">
        <f t="shared" si="23"/>
        <v>0</v>
      </c>
      <c r="BA44" s="133">
        <f t="shared" si="28"/>
        <v>0</v>
      </c>
      <c r="BB44" s="133">
        <f t="shared" si="29"/>
        <v>0</v>
      </c>
      <c r="BC44" s="133">
        <f t="shared" si="30"/>
        <v>0</v>
      </c>
      <c r="BD44" s="133">
        <f t="shared" si="33"/>
        <v>0</v>
      </c>
      <c r="BE44" s="133">
        <f>IF(U105=3,1,0)</f>
        <v>0</v>
      </c>
      <c r="BF44" s="133">
        <f>IF(U105=2,1,0)</f>
        <v>0</v>
      </c>
      <c r="BG44" s="133">
        <f>IF(U105=1,1,0)</f>
        <v>0</v>
      </c>
      <c r="BH44" s="133">
        <f>IF(AND(U105=0,T105&lt;&gt;0),1,0)</f>
        <v>0</v>
      </c>
      <c r="BI44" s="20"/>
    </row>
    <row r="45" spans="1:64" ht="13.5" hidden="1" customHeight="1" thickBot="1" x14ac:dyDescent="0.3">
      <c r="A45" s="186"/>
      <c r="B45" s="187"/>
      <c r="C45" s="188"/>
      <c r="D45" s="189" t="str">
        <f>D43</f>
        <v>TV Rodenbach US I</v>
      </c>
      <c r="E45" s="190">
        <f>E24</f>
        <v>0</v>
      </c>
      <c r="F45" s="191"/>
      <c r="G45" s="192"/>
      <c r="H45" s="193"/>
      <c r="I45" s="194"/>
      <c r="J45" s="191"/>
      <c r="K45" s="192"/>
      <c r="L45" s="193"/>
      <c r="M45" s="194"/>
      <c r="N45" s="191"/>
      <c r="O45" s="192"/>
      <c r="P45" s="195" t="str">
        <f t="shared" si="24"/>
        <v/>
      </c>
      <c r="Q45" s="196" t="str">
        <f t="shared" si="24"/>
        <v/>
      </c>
      <c r="R45" s="197" t="str">
        <f t="shared" si="25"/>
        <v/>
      </c>
      <c r="S45" s="198" t="str">
        <f t="shared" si="13"/>
        <v/>
      </c>
      <c r="T45" s="182">
        <f t="shared" si="31"/>
        <v>0</v>
      </c>
      <c r="U45" s="183">
        <f t="shared" si="32"/>
        <v>0</v>
      </c>
      <c r="V45" s="338"/>
      <c r="W45" s="339"/>
      <c r="X45" s="339"/>
      <c r="Y45" s="339"/>
      <c r="Z45" s="339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40"/>
      <c r="AM45" s="341" t="str">
        <f t="shared" ca="1" si="14"/>
        <v/>
      </c>
      <c r="AN45" s="342"/>
      <c r="AO45" s="343" t="str">
        <f t="shared" ca="1" si="26"/>
        <v/>
      </c>
      <c r="AP45" s="344"/>
      <c r="AQ45" s="184">
        <f t="shared" si="27"/>
        <v>0</v>
      </c>
      <c r="AR45" s="184">
        <f t="shared" si="15"/>
        <v>0</v>
      </c>
      <c r="AS45" s="20">
        <f t="shared" si="16"/>
        <v>0</v>
      </c>
      <c r="AT45" s="185">
        <f t="shared" si="17"/>
        <v>0</v>
      </c>
      <c r="AU45" s="184">
        <f t="shared" si="18"/>
        <v>0</v>
      </c>
      <c r="AV45" s="184">
        <f t="shared" si="19"/>
        <v>0</v>
      </c>
      <c r="AW45" s="20">
        <f t="shared" si="20"/>
        <v>0</v>
      </c>
      <c r="AX45" s="20">
        <f t="shared" si="21"/>
        <v>0</v>
      </c>
      <c r="AY45" s="184">
        <f t="shared" si="22"/>
        <v>0</v>
      </c>
      <c r="AZ45" s="184">
        <f t="shared" si="23"/>
        <v>0</v>
      </c>
      <c r="BA45" s="133">
        <f t="shared" si="28"/>
        <v>0</v>
      </c>
      <c r="BB45" s="133">
        <f t="shared" si="29"/>
        <v>0</v>
      </c>
      <c r="BC45" s="133">
        <f t="shared" si="30"/>
        <v>0</v>
      </c>
      <c r="BD45" s="133">
        <f t="shared" si="33"/>
        <v>0</v>
      </c>
      <c r="BE45" s="133">
        <f>IF(U116=3,1,0)</f>
        <v>0</v>
      </c>
      <c r="BF45" s="133">
        <f>IF(U116=2,1,0)</f>
        <v>0</v>
      </c>
      <c r="BG45" s="133">
        <f>IF(U116=1,1,0)</f>
        <v>0</v>
      </c>
      <c r="BH45" s="133">
        <f>IF(AND(U116=0,T116&lt;&gt;0),1,0)</f>
        <v>0</v>
      </c>
      <c r="BI45" s="20"/>
    </row>
    <row r="46" spans="1:64" ht="13.5" hidden="1" customHeight="1" thickBot="1" x14ac:dyDescent="0.3">
      <c r="A46" s="186"/>
      <c r="B46" s="187"/>
      <c r="C46" s="188"/>
      <c r="D46" s="189" t="str">
        <f>D45</f>
        <v>TV Rodenbach US I</v>
      </c>
      <c r="E46" s="190">
        <f>E27</f>
        <v>0</v>
      </c>
      <c r="F46" s="191"/>
      <c r="G46" s="192"/>
      <c r="H46" s="193"/>
      <c r="I46" s="194"/>
      <c r="J46" s="191"/>
      <c r="K46" s="192"/>
      <c r="L46" s="193"/>
      <c r="M46" s="194"/>
      <c r="N46" s="191"/>
      <c r="O46" s="192"/>
      <c r="P46" s="195" t="str">
        <f t="shared" si="24"/>
        <v/>
      </c>
      <c r="Q46" s="196" t="str">
        <f t="shared" si="24"/>
        <v/>
      </c>
      <c r="R46" s="197" t="str">
        <f t="shared" si="25"/>
        <v/>
      </c>
      <c r="S46" s="198" t="str">
        <f t="shared" si="13"/>
        <v/>
      </c>
      <c r="T46" s="182">
        <f t="shared" si="31"/>
        <v>0</v>
      </c>
      <c r="U46" s="183">
        <f t="shared" si="32"/>
        <v>0</v>
      </c>
      <c r="V46" s="338"/>
      <c r="W46" s="339"/>
      <c r="X46" s="339"/>
      <c r="Y46" s="339"/>
      <c r="Z46" s="339"/>
      <c r="AA46" s="339"/>
      <c r="AB46" s="339"/>
      <c r="AC46" s="339"/>
      <c r="AD46" s="339"/>
      <c r="AE46" s="339"/>
      <c r="AF46" s="339"/>
      <c r="AG46" s="339"/>
      <c r="AH46" s="339"/>
      <c r="AI46" s="339"/>
      <c r="AJ46" s="339"/>
      <c r="AK46" s="339"/>
      <c r="AL46" s="340"/>
      <c r="AM46" s="341" t="str">
        <f t="shared" ca="1" si="14"/>
        <v/>
      </c>
      <c r="AN46" s="342"/>
      <c r="AO46" s="343" t="str">
        <f t="shared" ca="1" si="26"/>
        <v/>
      </c>
      <c r="AP46" s="344"/>
      <c r="AQ46" s="184">
        <f t="shared" si="27"/>
        <v>0</v>
      </c>
      <c r="AR46" s="184">
        <f t="shared" si="15"/>
        <v>0</v>
      </c>
      <c r="AS46" s="20">
        <f t="shared" si="16"/>
        <v>0</v>
      </c>
      <c r="AT46" s="185">
        <f t="shared" si="17"/>
        <v>0</v>
      </c>
      <c r="AU46" s="184">
        <f t="shared" si="18"/>
        <v>0</v>
      </c>
      <c r="AV46" s="184">
        <f t="shared" si="19"/>
        <v>0</v>
      </c>
      <c r="AW46" s="20">
        <f t="shared" si="20"/>
        <v>0</v>
      </c>
      <c r="AX46" s="20">
        <f t="shared" si="21"/>
        <v>0</v>
      </c>
      <c r="AY46" s="184">
        <f t="shared" si="22"/>
        <v>0</v>
      </c>
      <c r="AZ46" s="184">
        <f t="shared" si="23"/>
        <v>0</v>
      </c>
      <c r="BA46" s="133">
        <f t="shared" si="28"/>
        <v>0</v>
      </c>
      <c r="BB46" s="133">
        <f t="shared" si="29"/>
        <v>0</v>
      </c>
      <c r="BC46" s="133">
        <f t="shared" si="30"/>
        <v>0</v>
      </c>
      <c r="BD46" s="133">
        <f t="shared" si="33"/>
        <v>0</v>
      </c>
      <c r="BE46" s="133">
        <f>IF(U127=3,1,0)</f>
        <v>0</v>
      </c>
      <c r="BF46" s="133">
        <f>IF(U127=2,1,0)</f>
        <v>0</v>
      </c>
      <c r="BG46" s="133">
        <f>IF(U127=1,1,0)</f>
        <v>0</v>
      </c>
      <c r="BH46" s="133">
        <f>IF(AND(U127=0,T127&lt;&gt;0),1,0)</f>
        <v>0</v>
      </c>
      <c r="BI46" s="20"/>
    </row>
    <row r="47" spans="1:64" ht="13.5" hidden="1" customHeight="1" thickBot="1" x14ac:dyDescent="0.3">
      <c r="A47" s="186"/>
      <c r="B47" s="187"/>
      <c r="C47" s="188"/>
      <c r="D47" s="189" t="str">
        <f>D45</f>
        <v>TV Rodenbach US I</v>
      </c>
      <c r="E47" s="199">
        <f>E30</f>
        <v>0</v>
      </c>
      <c r="F47" s="191"/>
      <c r="G47" s="192"/>
      <c r="H47" s="193"/>
      <c r="I47" s="194"/>
      <c r="J47" s="191"/>
      <c r="K47" s="192"/>
      <c r="L47" s="193"/>
      <c r="M47" s="194"/>
      <c r="N47" s="191"/>
      <c r="O47" s="192"/>
      <c r="P47" s="195" t="str">
        <f t="shared" si="24"/>
        <v/>
      </c>
      <c r="Q47" s="196" t="str">
        <f t="shared" si="24"/>
        <v/>
      </c>
      <c r="R47" s="197" t="str">
        <f t="shared" si="25"/>
        <v/>
      </c>
      <c r="S47" s="198" t="str">
        <f t="shared" si="13"/>
        <v/>
      </c>
      <c r="T47" s="182">
        <f t="shared" si="31"/>
        <v>0</v>
      </c>
      <c r="U47" s="183">
        <f t="shared" si="32"/>
        <v>0</v>
      </c>
      <c r="V47" s="338"/>
      <c r="W47" s="339"/>
      <c r="X47" s="339"/>
      <c r="Y47" s="339"/>
      <c r="Z47" s="339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40"/>
      <c r="AM47" s="341" t="str">
        <f t="shared" ca="1" si="14"/>
        <v/>
      </c>
      <c r="AN47" s="342"/>
      <c r="AO47" s="343" t="str">
        <f t="shared" ca="1" si="26"/>
        <v/>
      </c>
      <c r="AP47" s="344"/>
      <c r="AQ47" s="184">
        <f t="shared" si="27"/>
        <v>0</v>
      </c>
      <c r="AR47" s="184">
        <f t="shared" si="15"/>
        <v>0</v>
      </c>
      <c r="AS47" s="20">
        <f t="shared" si="16"/>
        <v>0</v>
      </c>
      <c r="AT47" s="185">
        <f t="shared" si="17"/>
        <v>0</v>
      </c>
      <c r="AU47" s="184">
        <f t="shared" si="18"/>
        <v>0</v>
      </c>
      <c r="AV47" s="184">
        <f t="shared" si="19"/>
        <v>0</v>
      </c>
      <c r="AW47" s="20">
        <f t="shared" si="20"/>
        <v>0</v>
      </c>
      <c r="AX47" s="20">
        <f t="shared" si="21"/>
        <v>0</v>
      </c>
      <c r="AY47" s="184">
        <f t="shared" si="22"/>
        <v>0</v>
      </c>
      <c r="AZ47" s="184">
        <f t="shared" si="23"/>
        <v>0</v>
      </c>
      <c r="BA47" s="133">
        <f t="shared" si="28"/>
        <v>0</v>
      </c>
      <c r="BB47" s="133">
        <f t="shared" si="29"/>
        <v>0</v>
      </c>
      <c r="BC47" s="133">
        <f t="shared" si="30"/>
        <v>0</v>
      </c>
      <c r="BD47" s="133">
        <f t="shared" si="33"/>
        <v>0</v>
      </c>
      <c r="BE47" s="133">
        <f>IF(U138=3,1,0)</f>
        <v>0</v>
      </c>
      <c r="BF47" s="133">
        <f>IF(U138=2,1,0)</f>
        <v>0</v>
      </c>
      <c r="BG47" s="133">
        <f>IF(U138=1,1,0)</f>
        <v>0</v>
      </c>
      <c r="BH47" s="133">
        <f>IF(AND(U138=0,T138&lt;&gt;0),1,0)</f>
        <v>0</v>
      </c>
      <c r="BI47" s="20"/>
    </row>
    <row r="48" spans="1:64" ht="13.5" hidden="1" customHeight="1" thickBot="1" x14ac:dyDescent="0.3">
      <c r="A48" s="200"/>
      <c r="B48" s="201"/>
      <c r="C48" s="202"/>
      <c r="D48" s="189" t="str">
        <f>D47</f>
        <v>TV Rodenbach US I</v>
      </c>
      <c r="E48" s="203">
        <f>E33</f>
        <v>0</v>
      </c>
      <c r="F48" s="204"/>
      <c r="G48" s="205"/>
      <c r="H48" s="206"/>
      <c r="I48" s="207"/>
      <c r="J48" s="204"/>
      <c r="K48" s="205"/>
      <c r="L48" s="206"/>
      <c r="M48" s="207"/>
      <c r="N48" s="204"/>
      <c r="O48" s="205"/>
      <c r="P48" s="208" t="str">
        <f t="shared" si="24"/>
        <v/>
      </c>
      <c r="Q48" s="209" t="str">
        <f t="shared" si="24"/>
        <v/>
      </c>
      <c r="R48" s="210" t="str">
        <f t="shared" si="25"/>
        <v/>
      </c>
      <c r="S48" s="211" t="str">
        <f t="shared" si="13"/>
        <v/>
      </c>
      <c r="T48" s="182">
        <f t="shared" si="31"/>
        <v>0</v>
      </c>
      <c r="U48" s="183">
        <f t="shared" si="32"/>
        <v>0</v>
      </c>
      <c r="V48" s="345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7"/>
      <c r="AM48" s="348" t="str">
        <f t="shared" ca="1" si="14"/>
        <v/>
      </c>
      <c r="AN48" s="349"/>
      <c r="AO48" s="350" t="str">
        <f t="shared" ca="1" si="26"/>
        <v/>
      </c>
      <c r="AP48" s="351"/>
      <c r="AQ48" s="184">
        <f t="shared" si="27"/>
        <v>0</v>
      </c>
      <c r="AR48" s="184">
        <f t="shared" si="15"/>
        <v>0</v>
      </c>
      <c r="AS48" s="20">
        <f t="shared" si="16"/>
        <v>0</v>
      </c>
      <c r="AT48" s="185">
        <f t="shared" si="17"/>
        <v>0</v>
      </c>
      <c r="AU48" s="184">
        <f t="shared" si="18"/>
        <v>0</v>
      </c>
      <c r="AV48" s="184">
        <f t="shared" si="19"/>
        <v>0</v>
      </c>
      <c r="AW48" s="20">
        <f t="shared" si="20"/>
        <v>0</v>
      </c>
      <c r="AX48" s="20">
        <f t="shared" si="21"/>
        <v>0</v>
      </c>
      <c r="AY48" s="184">
        <f t="shared" si="22"/>
        <v>0</v>
      </c>
      <c r="AZ48" s="184">
        <f t="shared" si="23"/>
        <v>0</v>
      </c>
      <c r="BA48" s="133">
        <f t="shared" si="28"/>
        <v>0</v>
      </c>
      <c r="BB48" s="133">
        <f t="shared" si="29"/>
        <v>0</v>
      </c>
      <c r="BC48" s="133">
        <f t="shared" si="30"/>
        <v>0</v>
      </c>
      <c r="BD48" s="133">
        <f t="shared" si="33"/>
        <v>0</v>
      </c>
      <c r="BE48" s="133">
        <f>IF(149=3,1,0)</f>
        <v>0</v>
      </c>
      <c r="BF48" s="133">
        <f>IF(U149=2,1,0)</f>
        <v>0</v>
      </c>
      <c r="BG48" s="133">
        <f>IF(U149=1,1,0)</f>
        <v>0</v>
      </c>
      <c r="BH48" s="133">
        <f>IF(AND(U149=0,T149&lt;&gt;0),1,0)</f>
        <v>0</v>
      </c>
      <c r="BI48" s="20"/>
    </row>
    <row r="49" spans="1:61" ht="13.5" customHeight="1" thickBot="1" x14ac:dyDescent="0.3">
      <c r="A49" s="18"/>
      <c r="C49" s="20"/>
      <c r="D49" s="16"/>
      <c r="E49" s="16"/>
      <c r="T49" s="182">
        <f t="shared" si="31"/>
        <v>0</v>
      </c>
      <c r="U49" s="183">
        <f t="shared" si="32"/>
        <v>0</v>
      </c>
      <c r="V49" s="212"/>
      <c r="W49" s="212"/>
      <c r="X49" s="213"/>
      <c r="Y49" s="213"/>
      <c r="Z49" s="213"/>
      <c r="AA49" s="213"/>
      <c r="AB49" s="213"/>
      <c r="AC49" s="213"/>
      <c r="AD49" s="213"/>
      <c r="AE49" s="213"/>
      <c r="AF49" s="213"/>
      <c r="AG49" s="213"/>
      <c r="AH49" s="213"/>
      <c r="AI49" s="213"/>
      <c r="AJ49" s="213"/>
      <c r="AK49" s="213"/>
      <c r="AL49" s="213"/>
      <c r="AM49" s="213"/>
      <c r="AQ49" s="184"/>
      <c r="AR49" s="184"/>
      <c r="AS49" s="20"/>
      <c r="AT49" s="185"/>
      <c r="AU49" s="184"/>
      <c r="AV49" s="184"/>
      <c r="AW49" s="20"/>
      <c r="AX49" s="20"/>
      <c r="AY49" s="184"/>
      <c r="AZ49" s="184"/>
      <c r="BA49" s="214">
        <f t="shared" ref="BA49:BH49" si="34">SUM(BA39:BA48)</f>
        <v>3</v>
      </c>
      <c r="BB49" s="214">
        <f t="shared" si="34"/>
        <v>0</v>
      </c>
      <c r="BC49" s="214">
        <f t="shared" si="34"/>
        <v>0</v>
      </c>
      <c r="BD49" s="214">
        <f t="shared" si="34"/>
        <v>0</v>
      </c>
      <c r="BE49" s="214">
        <f t="shared" si="34"/>
        <v>3</v>
      </c>
      <c r="BF49" s="214">
        <f t="shared" si="34"/>
        <v>0</v>
      </c>
      <c r="BG49" s="214">
        <f t="shared" si="34"/>
        <v>0</v>
      </c>
      <c r="BH49" s="214">
        <f t="shared" si="34"/>
        <v>0</v>
      </c>
      <c r="BI49" s="20">
        <f>SUM(BA49:BH49)</f>
        <v>6</v>
      </c>
    </row>
    <row r="50" spans="1:61" ht="13.5" customHeight="1" thickBot="1" x14ac:dyDescent="0.3">
      <c r="A50" s="169"/>
      <c r="B50" s="170"/>
      <c r="C50" s="215"/>
      <c r="D50" s="216" t="str">
        <f>E6</f>
        <v>TSG Trppstadt</v>
      </c>
      <c r="E50" s="173" t="str">
        <f>E3</f>
        <v>TV Rodenbach US I</v>
      </c>
      <c r="F50" s="176">
        <v>9</v>
      </c>
      <c r="G50" s="177">
        <v>25</v>
      </c>
      <c r="H50" s="174">
        <v>6</v>
      </c>
      <c r="I50" s="175">
        <v>25</v>
      </c>
      <c r="J50" s="176">
        <v>6</v>
      </c>
      <c r="K50" s="177">
        <v>25</v>
      </c>
      <c r="L50" s="174"/>
      <c r="M50" s="175"/>
      <c r="N50" s="176"/>
      <c r="O50" s="177"/>
      <c r="P50" s="180">
        <f>IF(F50="","",F50+H50+J50+L50+N50)</f>
        <v>21</v>
      </c>
      <c r="Q50" s="181">
        <f t="shared" ref="Q50:Q59" si="35">IF(G50="","",G50+I50+K50+M50+O50)</f>
        <v>75</v>
      </c>
      <c r="R50" s="180">
        <f>IF(F50="","",AQ50+AS50+AU50+AW50+AY50)</f>
        <v>0</v>
      </c>
      <c r="S50" s="181">
        <f t="shared" ref="S50:S59" si="36">IF(G50="","",AR50+AT50+AV50+AX50+AZ50)</f>
        <v>3</v>
      </c>
      <c r="T50" s="182">
        <f t="shared" si="31"/>
        <v>0</v>
      </c>
      <c r="U50" s="183">
        <f t="shared" si="32"/>
        <v>3</v>
      </c>
      <c r="V50" s="352"/>
      <c r="W50" s="352"/>
      <c r="X50" s="352"/>
      <c r="Y50" s="352"/>
      <c r="Z50" s="352"/>
      <c r="AA50" s="352"/>
      <c r="AB50" s="352"/>
      <c r="AC50" s="352"/>
      <c r="AD50" s="352"/>
      <c r="AE50" s="352"/>
      <c r="AF50" s="352"/>
      <c r="AG50" s="352"/>
      <c r="AH50" s="352"/>
      <c r="AI50" s="352"/>
      <c r="AJ50" s="352"/>
      <c r="AK50" s="352"/>
      <c r="AL50" s="352"/>
      <c r="AM50" s="353" t="str">
        <f t="shared" ref="AM50:AM59" ca="1" si="37">IF(U50&lt;&gt;"","",IF(C50&lt;&gt;"","verlegt",IF(B50&lt;TODAY(),"offen","")))</f>
        <v/>
      </c>
      <c r="AN50" s="353"/>
      <c r="AO50" s="354" t="str">
        <f ca="1">IF(U50&lt;&gt;"","",IF(C50="","",IF(C50&lt;TODAY(),"offen","")))</f>
        <v/>
      </c>
      <c r="AP50" s="354"/>
      <c r="AQ50" s="184">
        <f t="shared" ref="AQ50:AQ59" si="38">IF(F50&gt;G50,1,0)</f>
        <v>0</v>
      </c>
      <c r="AR50" s="184">
        <f t="shared" ref="AR50:AR59" si="39">IF(G50&gt;F50,1,0)</f>
        <v>1</v>
      </c>
      <c r="AS50" s="20">
        <f t="shared" ref="AS50:AS59" si="40">IF(H50&gt;I50,1,0)</f>
        <v>0</v>
      </c>
      <c r="AT50" s="185">
        <f t="shared" ref="AT50:AT59" si="41">IF(I50&gt;H50,1,0)</f>
        <v>1</v>
      </c>
      <c r="AU50" s="184">
        <f t="shared" ref="AU50:AU59" si="42">IF(J50&gt;K50,1,0)</f>
        <v>0</v>
      </c>
      <c r="AV50" s="184">
        <f t="shared" ref="AV50:AV59" si="43">IF(K50&gt;J50,1,0)</f>
        <v>1</v>
      </c>
      <c r="AW50" s="20">
        <f t="shared" ref="AW50:AW59" si="44">IF(L50&gt;M50,1,0)</f>
        <v>0</v>
      </c>
      <c r="AX50" s="20">
        <f t="shared" ref="AX50:AX59" si="45">IF(M50&gt;L50,1,0)</f>
        <v>0</v>
      </c>
      <c r="AY50" s="184">
        <f t="shared" ref="AY50:AY59" si="46">IF(N50&gt;O50,1,0)</f>
        <v>0</v>
      </c>
      <c r="AZ50" s="184">
        <f t="shared" ref="AZ50:AZ59" si="47">IF(O50&gt;N50,1,0)</f>
        <v>0</v>
      </c>
      <c r="BA50" s="133">
        <f t="shared" si="28"/>
        <v>0</v>
      </c>
      <c r="BB50" s="133">
        <f t="shared" si="29"/>
        <v>0</v>
      </c>
      <c r="BC50" s="133">
        <f t="shared" si="30"/>
        <v>0</v>
      </c>
      <c r="BD50" s="133">
        <f t="shared" si="33"/>
        <v>1</v>
      </c>
      <c r="BE50" s="133">
        <f>IF(U39=3,1,0)</f>
        <v>0</v>
      </c>
      <c r="BF50" s="133">
        <f>IF(U39=2,1,0)</f>
        <v>0</v>
      </c>
      <c r="BG50" s="133">
        <f>IF(U39=1,1,0)</f>
        <v>0</v>
      </c>
      <c r="BH50" s="133">
        <f>IF(AND(U39=0,T39&lt;&gt;0),1,0)</f>
        <v>1</v>
      </c>
      <c r="BI50" s="20"/>
    </row>
    <row r="51" spans="1:61" ht="13.5" customHeight="1" thickBot="1" x14ac:dyDescent="0.3">
      <c r="A51" s="186"/>
      <c r="B51" s="187"/>
      <c r="C51" s="217"/>
      <c r="D51" s="218" t="str">
        <f>D50</f>
        <v>TSG Trppstadt</v>
      </c>
      <c r="E51" s="190" t="str">
        <f>E9</f>
        <v>Rodenbach/Weilerbach</v>
      </c>
      <c r="F51" s="193">
        <v>13</v>
      </c>
      <c r="G51" s="194">
        <v>25</v>
      </c>
      <c r="H51" s="191">
        <v>15</v>
      </c>
      <c r="I51" s="192">
        <v>25</v>
      </c>
      <c r="J51" s="193">
        <v>12</v>
      </c>
      <c r="K51" s="194">
        <v>25</v>
      </c>
      <c r="L51" s="191"/>
      <c r="M51" s="192"/>
      <c r="N51" s="193"/>
      <c r="O51" s="194"/>
      <c r="P51" s="197">
        <f t="shared" ref="P51:P59" si="48">IF(F51="","",F51+H51+J51+L51+N51)</f>
        <v>40</v>
      </c>
      <c r="Q51" s="198">
        <f t="shared" si="35"/>
        <v>75</v>
      </c>
      <c r="R51" s="197">
        <f t="shared" ref="R51:R59" si="49">IF(F51="","",AQ51+AS51+AU51+AW51+AY51)</f>
        <v>0</v>
      </c>
      <c r="S51" s="198">
        <f t="shared" si="36"/>
        <v>3</v>
      </c>
      <c r="T51" s="182">
        <f t="shared" si="31"/>
        <v>0</v>
      </c>
      <c r="U51" s="183">
        <f t="shared" si="32"/>
        <v>3</v>
      </c>
      <c r="V51" s="355"/>
      <c r="W51" s="355"/>
      <c r="X51" s="355"/>
      <c r="Y51" s="355"/>
      <c r="Z51" s="355"/>
      <c r="AA51" s="355"/>
      <c r="AB51" s="355"/>
      <c r="AC51" s="355"/>
      <c r="AD51" s="355"/>
      <c r="AE51" s="355"/>
      <c r="AF51" s="355"/>
      <c r="AG51" s="355"/>
      <c r="AH51" s="355"/>
      <c r="AI51" s="355"/>
      <c r="AJ51" s="355"/>
      <c r="AK51" s="355"/>
      <c r="AL51" s="355"/>
      <c r="AM51" s="358" t="str">
        <f ca="1">IF(U51&lt;&gt;"","",IF(C51&lt;&gt;"","verlegt",IF(B53&lt;TODAY(),"offen","")))</f>
        <v/>
      </c>
      <c r="AN51" s="358"/>
      <c r="AO51" s="357" t="str">
        <f t="shared" ref="AO51:AO59" ca="1" si="50">IF(U51&lt;&gt;"","",IF(C51="","",IF(C51&lt;TODAY(),"offen","")))</f>
        <v/>
      </c>
      <c r="AP51" s="357"/>
      <c r="AQ51" s="184">
        <f t="shared" si="38"/>
        <v>0</v>
      </c>
      <c r="AR51" s="184">
        <f t="shared" si="39"/>
        <v>1</v>
      </c>
      <c r="AS51" s="20">
        <f t="shared" si="40"/>
        <v>0</v>
      </c>
      <c r="AT51" s="185">
        <f t="shared" si="41"/>
        <v>1</v>
      </c>
      <c r="AU51" s="184">
        <f t="shared" si="42"/>
        <v>0</v>
      </c>
      <c r="AV51" s="184">
        <f t="shared" si="43"/>
        <v>1</v>
      </c>
      <c r="AW51" s="20">
        <f t="shared" si="44"/>
        <v>0</v>
      </c>
      <c r="AX51" s="20">
        <f t="shared" si="45"/>
        <v>0</v>
      </c>
      <c r="AY51" s="184">
        <f t="shared" si="46"/>
        <v>0</v>
      </c>
      <c r="AZ51" s="184">
        <f t="shared" si="47"/>
        <v>0</v>
      </c>
      <c r="BA51" s="133">
        <f t="shared" si="28"/>
        <v>0</v>
      </c>
      <c r="BB51" s="133">
        <f t="shared" si="29"/>
        <v>0</v>
      </c>
      <c r="BC51" s="133">
        <f t="shared" si="30"/>
        <v>0</v>
      </c>
      <c r="BD51" s="133">
        <f t="shared" si="33"/>
        <v>1</v>
      </c>
      <c r="BE51" s="133">
        <f>IF(U62=3,1,0)</f>
        <v>0</v>
      </c>
      <c r="BF51" s="133">
        <f>IF(U62=2,1,0)</f>
        <v>0</v>
      </c>
      <c r="BG51" s="133">
        <f>IF(U62=1,1,0)</f>
        <v>0</v>
      </c>
      <c r="BH51" s="133">
        <f>IF(AND(U62=0,T62&lt;&gt;0),1,0)</f>
        <v>1</v>
      </c>
      <c r="BI51" s="20"/>
    </row>
    <row r="52" spans="1:61" ht="13.5" hidden="1" customHeight="1" thickBot="1" x14ac:dyDescent="0.3">
      <c r="A52" s="186"/>
      <c r="B52" s="187"/>
      <c r="C52" s="219"/>
      <c r="D52" s="218" t="str">
        <f t="shared" ref="D52:D59" si="51">D51</f>
        <v>TSG Trppstadt</v>
      </c>
      <c r="E52" s="190" t="str">
        <f>E12</f>
        <v>Niederkirchen/Roßbach</v>
      </c>
      <c r="F52" s="193"/>
      <c r="G52" s="194"/>
      <c r="H52" s="191"/>
      <c r="I52" s="192"/>
      <c r="J52" s="193"/>
      <c r="K52" s="194"/>
      <c r="L52" s="191"/>
      <c r="M52" s="192"/>
      <c r="N52" s="193"/>
      <c r="O52" s="194"/>
      <c r="P52" s="197" t="str">
        <f t="shared" si="48"/>
        <v/>
      </c>
      <c r="Q52" s="198" t="str">
        <f t="shared" si="35"/>
        <v/>
      </c>
      <c r="R52" s="197" t="str">
        <f t="shared" si="49"/>
        <v/>
      </c>
      <c r="S52" s="198" t="str">
        <f t="shared" si="36"/>
        <v/>
      </c>
      <c r="T52" s="182">
        <f t="shared" si="31"/>
        <v>0</v>
      </c>
      <c r="U52" s="183">
        <f t="shared" si="32"/>
        <v>0</v>
      </c>
      <c r="V52" s="355"/>
      <c r="W52" s="355"/>
      <c r="X52" s="355"/>
      <c r="Y52" s="355"/>
      <c r="Z52" s="355"/>
      <c r="AA52" s="355"/>
      <c r="AB52" s="355"/>
      <c r="AC52" s="355"/>
      <c r="AD52" s="355"/>
      <c r="AE52" s="355"/>
      <c r="AF52" s="355"/>
      <c r="AG52" s="355"/>
      <c r="AH52" s="355"/>
      <c r="AI52" s="355"/>
      <c r="AJ52" s="355"/>
      <c r="AK52" s="355"/>
      <c r="AL52" s="355"/>
      <c r="AM52" s="358" t="str">
        <f t="shared" ca="1" si="37"/>
        <v/>
      </c>
      <c r="AN52" s="358"/>
      <c r="AO52" s="357" t="str">
        <f t="shared" ca="1" si="50"/>
        <v/>
      </c>
      <c r="AP52" s="357"/>
      <c r="AQ52" s="184">
        <f t="shared" si="38"/>
        <v>0</v>
      </c>
      <c r="AR52" s="184">
        <f t="shared" si="39"/>
        <v>0</v>
      </c>
      <c r="AS52" s="20">
        <f t="shared" si="40"/>
        <v>0</v>
      </c>
      <c r="AT52" s="185">
        <f t="shared" si="41"/>
        <v>0</v>
      </c>
      <c r="AU52" s="184">
        <f t="shared" si="42"/>
        <v>0</v>
      </c>
      <c r="AV52" s="184">
        <f t="shared" si="43"/>
        <v>0</v>
      </c>
      <c r="AW52" s="20">
        <f t="shared" si="44"/>
        <v>0</v>
      </c>
      <c r="AX52" s="20">
        <f t="shared" si="45"/>
        <v>0</v>
      </c>
      <c r="AY52" s="184">
        <f t="shared" si="46"/>
        <v>0</v>
      </c>
      <c r="AZ52" s="184">
        <f t="shared" si="47"/>
        <v>0</v>
      </c>
      <c r="BA52" s="133">
        <f t="shared" si="28"/>
        <v>0</v>
      </c>
      <c r="BB52" s="133">
        <f t="shared" si="29"/>
        <v>0</v>
      </c>
      <c r="BC52" s="133">
        <f t="shared" si="30"/>
        <v>0</v>
      </c>
      <c r="BD52" s="133">
        <f t="shared" si="33"/>
        <v>0</v>
      </c>
      <c r="BE52" s="133">
        <f>IF(U73=3,1,0)</f>
        <v>0</v>
      </c>
      <c r="BF52" s="133">
        <f>IF(U73=2,1,0)</f>
        <v>0</v>
      </c>
      <c r="BG52" s="133">
        <f>IF(U73=1,1,0)</f>
        <v>0</v>
      </c>
      <c r="BH52" s="133">
        <f>IF(AND(U73=0,T73&lt;&gt;0),1,0)</f>
        <v>0</v>
      </c>
      <c r="BI52" s="20"/>
    </row>
    <row r="53" spans="1:61" ht="13.5" customHeight="1" thickBot="1" x14ac:dyDescent="0.3">
      <c r="A53" s="186"/>
      <c r="B53" s="187"/>
      <c r="C53" s="219"/>
      <c r="D53" s="218" t="str">
        <f t="shared" si="51"/>
        <v>TSG Trppstadt</v>
      </c>
      <c r="E53" s="190" t="str">
        <f>E15</f>
        <v>TV Rodenbach US II</v>
      </c>
      <c r="F53" s="191">
        <v>6</v>
      </c>
      <c r="G53" s="194">
        <v>25</v>
      </c>
      <c r="H53" s="191">
        <v>17</v>
      </c>
      <c r="I53" s="192">
        <v>25</v>
      </c>
      <c r="J53" s="193">
        <v>11</v>
      </c>
      <c r="K53" s="194">
        <v>25</v>
      </c>
      <c r="L53" s="191"/>
      <c r="M53" s="192"/>
      <c r="N53" s="193"/>
      <c r="O53" s="194"/>
      <c r="P53" s="197">
        <f t="shared" si="48"/>
        <v>34</v>
      </c>
      <c r="Q53" s="198">
        <f t="shared" si="35"/>
        <v>75</v>
      </c>
      <c r="R53" s="197">
        <f t="shared" si="49"/>
        <v>0</v>
      </c>
      <c r="S53" s="198">
        <f t="shared" si="36"/>
        <v>3</v>
      </c>
      <c r="T53" s="182">
        <f t="shared" si="31"/>
        <v>0</v>
      </c>
      <c r="U53" s="183">
        <f t="shared" si="32"/>
        <v>3</v>
      </c>
      <c r="V53" s="355"/>
      <c r="W53" s="355"/>
      <c r="X53" s="355"/>
      <c r="Y53" s="355"/>
      <c r="Z53" s="355"/>
      <c r="AA53" s="355"/>
      <c r="AB53" s="355"/>
      <c r="AC53" s="355"/>
      <c r="AD53" s="355"/>
      <c r="AE53" s="355"/>
      <c r="AF53" s="355"/>
      <c r="AG53" s="355"/>
      <c r="AH53" s="355"/>
      <c r="AI53" s="355"/>
      <c r="AJ53" s="355"/>
      <c r="AK53" s="355"/>
      <c r="AL53" s="355"/>
      <c r="AM53" s="356" t="str">
        <f ca="1">IF(U53&lt;&gt;"","",IF(C53&lt;&gt;"","verlegt",IF(#REF!&lt;TODAY(),"offen","")))</f>
        <v/>
      </c>
      <c r="AN53" s="356"/>
      <c r="AO53" s="357" t="str">
        <f t="shared" ca="1" si="50"/>
        <v/>
      </c>
      <c r="AP53" s="357"/>
      <c r="AQ53" s="184">
        <f t="shared" si="38"/>
        <v>0</v>
      </c>
      <c r="AR53" s="184">
        <f t="shared" si="39"/>
        <v>1</v>
      </c>
      <c r="AS53" s="20">
        <f t="shared" si="40"/>
        <v>0</v>
      </c>
      <c r="AT53" s="185">
        <f t="shared" si="41"/>
        <v>1</v>
      </c>
      <c r="AU53" s="184">
        <f t="shared" si="42"/>
        <v>0</v>
      </c>
      <c r="AV53" s="184">
        <f t="shared" si="43"/>
        <v>1</v>
      </c>
      <c r="AW53" s="20">
        <f t="shared" si="44"/>
        <v>0</v>
      </c>
      <c r="AX53" s="20">
        <f t="shared" si="45"/>
        <v>0</v>
      </c>
      <c r="AY53" s="184">
        <f t="shared" si="46"/>
        <v>0</v>
      </c>
      <c r="AZ53" s="184">
        <f t="shared" si="47"/>
        <v>0</v>
      </c>
      <c r="BA53" s="133">
        <f t="shared" si="28"/>
        <v>0</v>
      </c>
      <c r="BB53" s="133">
        <f t="shared" si="29"/>
        <v>0</v>
      </c>
      <c r="BC53" s="133">
        <f t="shared" si="30"/>
        <v>0</v>
      </c>
      <c r="BD53" s="133">
        <f t="shared" si="33"/>
        <v>1</v>
      </c>
      <c r="BE53" s="133">
        <f>IF(U84=3,1,0)</f>
        <v>0</v>
      </c>
      <c r="BF53" s="133">
        <f>IF(U84=2,1,0)</f>
        <v>0</v>
      </c>
      <c r="BG53" s="133">
        <f>IF(U84=1,1,0)</f>
        <v>0</v>
      </c>
      <c r="BH53" s="133">
        <f>IF(AND(U84=0,T84&lt;&gt;0),1,0)</f>
        <v>1</v>
      </c>
      <c r="BI53" s="20"/>
    </row>
    <row r="54" spans="1:61" ht="13.5" hidden="1" customHeight="1" x14ac:dyDescent="0.25">
      <c r="A54" s="186"/>
      <c r="B54" s="187"/>
      <c r="C54" s="219"/>
      <c r="D54" s="218" t="str">
        <f t="shared" si="51"/>
        <v>TSG Trppstadt</v>
      </c>
      <c r="E54" s="190">
        <f>E18</f>
        <v>0</v>
      </c>
      <c r="F54" s="193"/>
      <c r="G54" s="194"/>
      <c r="H54" s="191"/>
      <c r="I54" s="192"/>
      <c r="J54" s="193"/>
      <c r="K54" s="194"/>
      <c r="L54" s="191"/>
      <c r="M54" s="192"/>
      <c r="N54" s="193"/>
      <c r="O54" s="194"/>
      <c r="P54" s="197" t="str">
        <f t="shared" si="48"/>
        <v/>
      </c>
      <c r="Q54" s="198" t="str">
        <f t="shared" si="35"/>
        <v/>
      </c>
      <c r="R54" s="197" t="str">
        <f t="shared" si="49"/>
        <v/>
      </c>
      <c r="S54" s="198" t="str">
        <f t="shared" si="36"/>
        <v/>
      </c>
      <c r="T54" s="182">
        <f t="shared" si="31"/>
        <v>0</v>
      </c>
      <c r="U54" s="183">
        <f t="shared" si="32"/>
        <v>0</v>
      </c>
      <c r="V54" s="355"/>
      <c r="W54" s="355"/>
      <c r="X54" s="355"/>
      <c r="Y54" s="355"/>
      <c r="Z54" s="355"/>
      <c r="AA54" s="355"/>
      <c r="AB54" s="355"/>
      <c r="AC54" s="355"/>
      <c r="AD54" s="355"/>
      <c r="AE54" s="355"/>
      <c r="AF54" s="355"/>
      <c r="AG54" s="355"/>
      <c r="AH54" s="355"/>
      <c r="AI54" s="355"/>
      <c r="AJ54" s="355"/>
      <c r="AK54" s="355"/>
      <c r="AL54" s="355"/>
      <c r="AM54" s="358" t="str">
        <f t="shared" ca="1" si="37"/>
        <v/>
      </c>
      <c r="AN54" s="358"/>
      <c r="AO54" s="357" t="str">
        <f t="shared" ca="1" si="50"/>
        <v/>
      </c>
      <c r="AP54" s="357"/>
      <c r="AQ54" s="184">
        <f t="shared" si="38"/>
        <v>0</v>
      </c>
      <c r="AR54" s="184">
        <f t="shared" si="39"/>
        <v>0</v>
      </c>
      <c r="AS54" s="20">
        <f t="shared" si="40"/>
        <v>0</v>
      </c>
      <c r="AT54" s="185">
        <f t="shared" si="41"/>
        <v>0</v>
      </c>
      <c r="AU54" s="184">
        <f t="shared" si="42"/>
        <v>0</v>
      </c>
      <c r="AV54" s="184">
        <f t="shared" si="43"/>
        <v>0</v>
      </c>
      <c r="AW54" s="20">
        <f t="shared" si="44"/>
        <v>0</v>
      </c>
      <c r="AX54" s="20">
        <f t="shared" si="45"/>
        <v>0</v>
      </c>
      <c r="AY54" s="184">
        <f t="shared" si="46"/>
        <v>0</v>
      </c>
      <c r="AZ54" s="184">
        <f t="shared" si="47"/>
        <v>0</v>
      </c>
      <c r="BA54" s="133">
        <f t="shared" si="28"/>
        <v>0</v>
      </c>
      <c r="BB54" s="133">
        <f t="shared" si="29"/>
        <v>0</v>
      </c>
      <c r="BC54" s="133">
        <f t="shared" si="30"/>
        <v>0</v>
      </c>
      <c r="BD54" s="133">
        <f t="shared" si="33"/>
        <v>0</v>
      </c>
      <c r="BE54" s="133">
        <f>IF(U95=3,1,0)</f>
        <v>0</v>
      </c>
      <c r="BF54" s="133">
        <f>IF(U95=2,1,0)</f>
        <v>0</v>
      </c>
      <c r="BG54" s="133">
        <f>IF(U95=1,1,0)</f>
        <v>0</v>
      </c>
      <c r="BH54" s="133">
        <f>IF(AND(U95=0,T95&lt;&gt;0),1,0)</f>
        <v>0</v>
      </c>
      <c r="BI54" s="20"/>
    </row>
    <row r="55" spans="1:61" ht="13.5" hidden="1" customHeight="1" x14ac:dyDescent="0.25">
      <c r="A55" s="186"/>
      <c r="B55" s="187"/>
      <c r="C55" s="219"/>
      <c r="D55" s="218" t="str">
        <f t="shared" si="51"/>
        <v>TSG Trppstadt</v>
      </c>
      <c r="E55" s="190">
        <f>E21</f>
        <v>0</v>
      </c>
      <c r="F55" s="193"/>
      <c r="G55" s="194"/>
      <c r="H55" s="191"/>
      <c r="I55" s="192"/>
      <c r="J55" s="193"/>
      <c r="K55" s="194"/>
      <c r="L55" s="191"/>
      <c r="M55" s="192"/>
      <c r="N55" s="193"/>
      <c r="O55" s="194"/>
      <c r="P55" s="197" t="str">
        <f t="shared" si="48"/>
        <v/>
      </c>
      <c r="Q55" s="198" t="str">
        <f t="shared" si="35"/>
        <v/>
      </c>
      <c r="R55" s="197" t="str">
        <f t="shared" si="49"/>
        <v/>
      </c>
      <c r="S55" s="198" t="str">
        <f t="shared" si="36"/>
        <v/>
      </c>
      <c r="T55" s="182">
        <f t="shared" si="31"/>
        <v>0</v>
      </c>
      <c r="U55" s="183">
        <f t="shared" si="32"/>
        <v>0</v>
      </c>
      <c r="V55" s="355"/>
      <c r="W55" s="355"/>
      <c r="X55" s="355"/>
      <c r="Y55" s="355"/>
      <c r="Z55" s="355"/>
      <c r="AA55" s="355"/>
      <c r="AB55" s="355"/>
      <c r="AC55" s="355"/>
      <c r="AD55" s="355"/>
      <c r="AE55" s="355"/>
      <c r="AF55" s="355"/>
      <c r="AG55" s="355"/>
      <c r="AH55" s="355"/>
      <c r="AI55" s="355"/>
      <c r="AJ55" s="355"/>
      <c r="AK55" s="355"/>
      <c r="AL55" s="355"/>
      <c r="AM55" s="358" t="str">
        <f t="shared" ca="1" si="37"/>
        <v/>
      </c>
      <c r="AN55" s="358"/>
      <c r="AO55" s="357" t="str">
        <f t="shared" ca="1" si="50"/>
        <v/>
      </c>
      <c r="AP55" s="357"/>
      <c r="AQ55" s="184">
        <f t="shared" si="38"/>
        <v>0</v>
      </c>
      <c r="AR55" s="184">
        <f t="shared" si="39"/>
        <v>0</v>
      </c>
      <c r="AS55" s="20">
        <f t="shared" si="40"/>
        <v>0</v>
      </c>
      <c r="AT55" s="185">
        <f t="shared" si="41"/>
        <v>0</v>
      </c>
      <c r="AU55" s="184">
        <f t="shared" si="42"/>
        <v>0</v>
      </c>
      <c r="AV55" s="184">
        <f t="shared" si="43"/>
        <v>0</v>
      </c>
      <c r="AW55" s="20">
        <f t="shared" si="44"/>
        <v>0</v>
      </c>
      <c r="AX55" s="20">
        <f t="shared" si="45"/>
        <v>0</v>
      </c>
      <c r="AY55" s="184">
        <f t="shared" si="46"/>
        <v>0</v>
      </c>
      <c r="AZ55" s="184">
        <f t="shared" si="47"/>
        <v>0</v>
      </c>
      <c r="BA55" s="133">
        <f t="shared" si="28"/>
        <v>0</v>
      </c>
      <c r="BB55" s="133">
        <f t="shared" si="29"/>
        <v>0</v>
      </c>
      <c r="BC55" s="133">
        <f t="shared" si="30"/>
        <v>0</v>
      </c>
      <c r="BD55" s="133">
        <f t="shared" si="33"/>
        <v>0</v>
      </c>
      <c r="BE55" s="133">
        <f>IF(U106=3,1,0)</f>
        <v>0</v>
      </c>
      <c r="BF55" s="133">
        <f>IF(U106=2,1,0)</f>
        <v>0</v>
      </c>
      <c r="BG55" s="133">
        <f>IF(U106=1,1,0)</f>
        <v>0</v>
      </c>
      <c r="BH55" s="133">
        <f>IF(AND(U106=0,T106&lt;&gt;0),1,0)</f>
        <v>0</v>
      </c>
      <c r="BI55" s="20"/>
    </row>
    <row r="56" spans="1:61" ht="13.5" hidden="1" customHeight="1" thickBot="1" x14ac:dyDescent="0.3">
      <c r="A56" s="186"/>
      <c r="B56" s="187"/>
      <c r="C56" s="219"/>
      <c r="D56" s="218" t="str">
        <f t="shared" si="51"/>
        <v>TSG Trppstadt</v>
      </c>
      <c r="E56" s="190">
        <f>E24</f>
        <v>0</v>
      </c>
      <c r="F56" s="193"/>
      <c r="G56" s="194"/>
      <c r="H56" s="191"/>
      <c r="I56" s="192"/>
      <c r="J56" s="193"/>
      <c r="K56" s="194"/>
      <c r="L56" s="191"/>
      <c r="M56" s="192"/>
      <c r="N56" s="193"/>
      <c r="O56" s="194"/>
      <c r="P56" s="197" t="str">
        <f t="shared" si="48"/>
        <v/>
      </c>
      <c r="Q56" s="198" t="str">
        <f t="shared" si="35"/>
        <v/>
      </c>
      <c r="R56" s="197" t="str">
        <f t="shared" si="49"/>
        <v/>
      </c>
      <c r="S56" s="198" t="str">
        <f t="shared" si="36"/>
        <v/>
      </c>
      <c r="T56" s="182">
        <f t="shared" si="31"/>
        <v>0</v>
      </c>
      <c r="U56" s="183">
        <f t="shared" si="32"/>
        <v>0</v>
      </c>
      <c r="V56" s="355"/>
      <c r="W56" s="355"/>
      <c r="X56" s="355"/>
      <c r="Y56" s="355"/>
      <c r="Z56" s="355"/>
      <c r="AA56" s="355"/>
      <c r="AB56" s="355"/>
      <c r="AC56" s="355"/>
      <c r="AD56" s="355"/>
      <c r="AE56" s="355"/>
      <c r="AF56" s="355"/>
      <c r="AG56" s="355"/>
      <c r="AH56" s="355"/>
      <c r="AI56" s="355"/>
      <c r="AJ56" s="355"/>
      <c r="AK56" s="355"/>
      <c r="AL56" s="355"/>
      <c r="AM56" s="358" t="str">
        <f t="shared" ca="1" si="37"/>
        <v/>
      </c>
      <c r="AN56" s="358"/>
      <c r="AO56" s="357" t="str">
        <f t="shared" ca="1" si="50"/>
        <v/>
      </c>
      <c r="AP56" s="357"/>
      <c r="AQ56" s="184">
        <f t="shared" si="38"/>
        <v>0</v>
      </c>
      <c r="AR56" s="184">
        <f t="shared" si="39"/>
        <v>0</v>
      </c>
      <c r="AS56" s="20">
        <f t="shared" si="40"/>
        <v>0</v>
      </c>
      <c r="AT56" s="185">
        <f t="shared" si="41"/>
        <v>0</v>
      </c>
      <c r="AU56" s="184">
        <f t="shared" si="42"/>
        <v>0</v>
      </c>
      <c r="AV56" s="184">
        <f t="shared" si="43"/>
        <v>0</v>
      </c>
      <c r="AW56" s="20">
        <f t="shared" si="44"/>
        <v>0</v>
      </c>
      <c r="AX56" s="20">
        <f t="shared" si="45"/>
        <v>0</v>
      </c>
      <c r="AY56" s="184">
        <f t="shared" si="46"/>
        <v>0</v>
      </c>
      <c r="AZ56" s="184">
        <f t="shared" si="47"/>
        <v>0</v>
      </c>
      <c r="BA56" s="133">
        <f t="shared" si="28"/>
        <v>0</v>
      </c>
      <c r="BB56" s="133">
        <f t="shared" si="29"/>
        <v>0</v>
      </c>
      <c r="BC56" s="133">
        <f t="shared" si="30"/>
        <v>0</v>
      </c>
      <c r="BD56" s="133">
        <f t="shared" si="33"/>
        <v>0</v>
      </c>
      <c r="BE56" s="133">
        <f>IF(U117=3,1,0)</f>
        <v>0</v>
      </c>
      <c r="BF56" s="133">
        <f>IF(U117=2,1,0)</f>
        <v>0</v>
      </c>
      <c r="BG56" s="133">
        <f>IF(U117=1,1,0)</f>
        <v>0</v>
      </c>
      <c r="BH56" s="133">
        <f>IF(AND(U117=0,T117&lt;&gt;0),1,0)</f>
        <v>0</v>
      </c>
      <c r="BI56" s="20"/>
    </row>
    <row r="57" spans="1:61" ht="13.5" hidden="1" customHeight="1" thickBot="1" x14ac:dyDescent="0.3">
      <c r="A57" s="186"/>
      <c r="B57" s="187"/>
      <c r="C57" s="219"/>
      <c r="D57" s="218" t="str">
        <f t="shared" si="51"/>
        <v>TSG Trppstadt</v>
      </c>
      <c r="E57" s="190">
        <f>E27</f>
        <v>0</v>
      </c>
      <c r="F57" s="193"/>
      <c r="G57" s="194"/>
      <c r="H57" s="191"/>
      <c r="I57" s="192"/>
      <c r="J57" s="193"/>
      <c r="K57" s="194"/>
      <c r="L57" s="191"/>
      <c r="M57" s="192"/>
      <c r="N57" s="193"/>
      <c r="O57" s="194"/>
      <c r="P57" s="197" t="str">
        <f t="shared" si="48"/>
        <v/>
      </c>
      <c r="Q57" s="198" t="str">
        <f t="shared" si="35"/>
        <v/>
      </c>
      <c r="R57" s="197" t="str">
        <f t="shared" si="49"/>
        <v/>
      </c>
      <c r="S57" s="198" t="str">
        <f t="shared" si="36"/>
        <v/>
      </c>
      <c r="T57" s="182">
        <f t="shared" si="31"/>
        <v>0</v>
      </c>
      <c r="U57" s="183">
        <f t="shared" si="32"/>
        <v>0</v>
      </c>
      <c r="V57" s="355"/>
      <c r="W57" s="355"/>
      <c r="X57" s="355"/>
      <c r="Y57" s="355"/>
      <c r="Z57" s="355"/>
      <c r="AA57" s="355"/>
      <c r="AB57" s="355"/>
      <c r="AC57" s="355"/>
      <c r="AD57" s="355"/>
      <c r="AE57" s="355"/>
      <c r="AF57" s="355"/>
      <c r="AG57" s="355"/>
      <c r="AH57" s="355"/>
      <c r="AI57" s="355"/>
      <c r="AJ57" s="355"/>
      <c r="AK57" s="355"/>
      <c r="AL57" s="355"/>
      <c r="AM57" s="358" t="str">
        <f t="shared" ca="1" si="37"/>
        <v/>
      </c>
      <c r="AN57" s="358"/>
      <c r="AO57" s="357" t="str">
        <f t="shared" ca="1" si="50"/>
        <v/>
      </c>
      <c r="AP57" s="357"/>
      <c r="AQ57" s="184">
        <f t="shared" si="38"/>
        <v>0</v>
      </c>
      <c r="AR57" s="184">
        <f t="shared" si="39"/>
        <v>0</v>
      </c>
      <c r="AS57" s="20">
        <f t="shared" si="40"/>
        <v>0</v>
      </c>
      <c r="AT57" s="185">
        <f t="shared" si="41"/>
        <v>0</v>
      </c>
      <c r="AU57" s="184">
        <f t="shared" si="42"/>
        <v>0</v>
      </c>
      <c r="AV57" s="184">
        <f t="shared" si="43"/>
        <v>0</v>
      </c>
      <c r="AW57" s="20">
        <f t="shared" si="44"/>
        <v>0</v>
      </c>
      <c r="AX57" s="20">
        <f t="shared" si="45"/>
        <v>0</v>
      </c>
      <c r="AY57" s="184">
        <f t="shared" si="46"/>
        <v>0</v>
      </c>
      <c r="AZ57" s="184">
        <f t="shared" si="47"/>
        <v>0</v>
      </c>
      <c r="BA57" s="133">
        <f t="shared" si="28"/>
        <v>0</v>
      </c>
      <c r="BB57" s="133">
        <f t="shared" si="29"/>
        <v>0</v>
      </c>
      <c r="BC57" s="133">
        <f t="shared" si="30"/>
        <v>0</v>
      </c>
      <c r="BD57" s="133">
        <f t="shared" si="33"/>
        <v>0</v>
      </c>
      <c r="BE57" s="133">
        <f>IF(U128=3,1,0)</f>
        <v>0</v>
      </c>
      <c r="BF57" s="133">
        <f>IF(U128=2,1,0)</f>
        <v>0</v>
      </c>
      <c r="BG57" s="133">
        <f>IF(U128=1,1,0)</f>
        <v>0</v>
      </c>
      <c r="BH57" s="133">
        <f>IF(AND(U128=0,T128&lt;&gt;0),1,0)</f>
        <v>0</v>
      </c>
      <c r="BI57" s="20"/>
    </row>
    <row r="58" spans="1:61" ht="13.5" hidden="1" customHeight="1" thickBot="1" x14ac:dyDescent="0.3">
      <c r="A58" s="186"/>
      <c r="B58" s="187"/>
      <c r="C58" s="219"/>
      <c r="D58" s="218" t="str">
        <f t="shared" si="51"/>
        <v>TSG Trppstadt</v>
      </c>
      <c r="E58" s="190">
        <f>E30</f>
        <v>0</v>
      </c>
      <c r="F58" s="193"/>
      <c r="G58" s="194"/>
      <c r="H58" s="191"/>
      <c r="I58" s="192"/>
      <c r="J58" s="193"/>
      <c r="K58" s="194"/>
      <c r="L58" s="191"/>
      <c r="M58" s="192"/>
      <c r="N58" s="193"/>
      <c r="O58" s="194"/>
      <c r="P58" s="197" t="str">
        <f t="shared" si="48"/>
        <v/>
      </c>
      <c r="Q58" s="198" t="str">
        <f t="shared" si="35"/>
        <v/>
      </c>
      <c r="R58" s="197" t="str">
        <f t="shared" si="49"/>
        <v/>
      </c>
      <c r="S58" s="198" t="str">
        <f t="shared" si="36"/>
        <v/>
      </c>
      <c r="T58" s="182">
        <f t="shared" si="31"/>
        <v>0</v>
      </c>
      <c r="U58" s="183">
        <f t="shared" si="32"/>
        <v>0</v>
      </c>
      <c r="V58" s="355"/>
      <c r="W58" s="355"/>
      <c r="X58" s="355"/>
      <c r="Y58" s="355"/>
      <c r="Z58" s="355"/>
      <c r="AA58" s="355"/>
      <c r="AB58" s="355"/>
      <c r="AC58" s="355"/>
      <c r="AD58" s="355"/>
      <c r="AE58" s="355"/>
      <c r="AF58" s="355"/>
      <c r="AG58" s="355"/>
      <c r="AH58" s="355"/>
      <c r="AI58" s="355"/>
      <c r="AJ58" s="355"/>
      <c r="AK58" s="355"/>
      <c r="AL58" s="355"/>
      <c r="AM58" s="358" t="str">
        <f t="shared" ca="1" si="37"/>
        <v/>
      </c>
      <c r="AN58" s="358"/>
      <c r="AO58" s="357" t="str">
        <f t="shared" ca="1" si="50"/>
        <v/>
      </c>
      <c r="AP58" s="357"/>
      <c r="AQ58" s="184">
        <f t="shared" si="38"/>
        <v>0</v>
      </c>
      <c r="AR58" s="184">
        <f t="shared" si="39"/>
        <v>0</v>
      </c>
      <c r="AS58" s="20">
        <f t="shared" si="40"/>
        <v>0</v>
      </c>
      <c r="AT58" s="185">
        <f t="shared" si="41"/>
        <v>0</v>
      </c>
      <c r="AU58" s="184">
        <f t="shared" si="42"/>
        <v>0</v>
      </c>
      <c r="AV58" s="184">
        <f t="shared" si="43"/>
        <v>0</v>
      </c>
      <c r="AW58" s="20">
        <f t="shared" si="44"/>
        <v>0</v>
      </c>
      <c r="AX58" s="20">
        <f t="shared" si="45"/>
        <v>0</v>
      </c>
      <c r="AY58" s="184">
        <f t="shared" si="46"/>
        <v>0</v>
      </c>
      <c r="AZ58" s="184">
        <f t="shared" si="47"/>
        <v>0</v>
      </c>
      <c r="BA58" s="133">
        <f t="shared" si="28"/>
        <v>0</v>
      </c>
      <c r="BB58" s="133">
        <f t="shared" si="29"/>
        <v>0</v>
      </c>
      <c r="BC58" s="133">
        <f t="shared" si="30"/>
        <v>0</v>
      </c>
      <c r="BD58" s="133">
        <f t="shared" si="33"/>
        <v>0</v>
      </c>
      <c r="BE58" s="133">
        <f>IF(U139=3,1,0)</f>
        <v>0</v>
      </c>
      <c r="BF58" s="133">
        <f>IF(U139=2,1,0)</f>
        <v>0</v>
      </c>
      <c r="BG58" s="133">
        <f>IF(U139=1,1,0)</f>
        <v>0</v>
      </c>
      <c r="BH58" s="133">
        <f>IF(AND(U139=0,T139&lt;&gt;0),1,0)</f>
        <v>0</v>
      </c>
      <c r="BI58" s="20"/>
    </row>
    <row r="59" spans="1:61" ht="13.5" hidden="1" customHeight="1" thickBot="1" x14ac:dyDescent="0.3">
      <c r="A59" s="200"/>
      <c r="B59" s="201"/>
      <c r="C59" s="220"/>
      <c r="D59" s="221" t="str">
        <f t="shared" si="51"/>
        <v>TSG Trppstadt</v>
      </c>
      <c r="E59" s="222">
        <f>E33</f>
        <v>0</v>
      </c>
      <c r="F59" s="206"/>
      <c r="G59" s="207"/>
      <c r="H59" s="204"/>
      <c r="I59" s="205"/>
      <c r="J59" s="206"/>
      <c r="K59" s="207"/>
      <c r="L59" s="204"/>
      <c r="M59" s="205"/>
      <c r="N59" s="206"/>
      <c r="O59" s="207"/>
      <c r="P59" s="210" t="str">
        <f t="shared" si="48"/>
        <v/>
      </c>
      <c r="Q59" s="211" t="str">
        <f t="shared" si="35"/>
        <v/>
      </c>
      <c r="R59" s="210" t="str">
        <f t="shared" si="49"/>
        <v/>
      </c>
      <c r="S59" s="211" t="str">
        <f t="shared" si="36"/>
        <v/>
      </c>
      <c r="T59" s="182">
        <f t="shared" si="31"/>
        <v>0</v>
      </c>
      <c r="U59" s="183">
        <f t="shared" si="32"/>
        <v>0</v>
      </c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60" t="str">
        <f t="shared" ca="1" si="37"/>
        <v/>
      </c>
      <c r="AN59" s="360"/>
      <c r="AO59" s="361" t="str">
        <f t="shared" ca="1" si="50"/>
        <v/>
      </c>
      <c r="AP59" s="361"/>
      <c r="AQ59" s="184">
        <f t="shared" si="38"/>
        <v>0</v>
      </c>
      <c r="AR59" s="184">
        <f t="shared" si="39"/>
        <v>0</v>
      </c>
      <c r="AS59" s="20">
        <f t="shared" si="40"/>
        <v>0</v>
      </c>
      <c r="AT59" s="185">
        <f t="shared" si="41"/>
        <v>0</v>
      </c>
      <c r="AU59" s="184">
        <f t="shared" si="42"/>
        <v>0</v>
      </c>
      <c r="AV59" s="184">
        <f t="shared" si="43"/>
        <v>0</v>
      </c>
      <c r="AW59" s="20">
        <f t="shared" si="44"/>
        <v>0</v>
      </c>
      <c r="AX59" s="20">
        <f t="shared" si="45"/>
        <v>0</v>
      </c>
      <c r="AY59" s="184">
        <f t="shared" si="46"/>
        <v>0</v>
      </c>
      <c r="AZ59" s="184">
        <f t="shared" si="47"/>
        <v>0</v>
      </c>
      <c r="BA59" s="133">
        <f t="shared" si="28"/>
        <v>0</v>
      </c>
      <c r="BB59" s="133">
        <f t="shared" si="29"/>
        <v>0</v>
      </c>
      <c r="BC59" s="133">
        <f t="shared" si="30"/>
        <v>0</v>
      </c>
      <c r="BD59" s="133">
        <f t="shared" si="33"/>
        <v>0</v>
      </c>
      <c r="BE59" s="133">
        <f>IF(U150=3,1,0)</f>
        <v>0</v>
      </c>
      <c r="BF59" s="133">
        <f>IF(U150=2,1,0)</f>
        <v>0</v>
      </c>
      <c r="BG59" s="133">
        <f>IF(U150=1,1,0)</f>
        <v>0</v>
      </c>
      <c r="BH59" s="133">
        <f>IF(AND(U150=0,T150&lt;&gt;0),1,0)</f>
        <v>0</v>
      </c>
      <c r="BI59" s="20"/>
    </row>
    <row r="60" spans="1:61" ht="13.5" customHeight="1" thickBot="1" x14ac:dyDescent="0.3">
      <c r="A60" s="18"/>
      <c r="C60" s="20"/>
      <c r="D60" s="16"/>
      <c r="E60" s="16"/>
      <c r="T60" s="182">
        <f t="shared" si="31"/>
        <v>0</v>
      </c>
      <c r="U60" s="183">
        <f t="shared" si="32"/>
        <v>0</v>
      </c>
      <c r="V60" s="212"/>
      <c r="W60" s="212"/>
      <c r="X60" s="213"/>
      <c r="Y60" s="213"/>
      <c r="Z60" s="213"/>
      <c r="AA60" s="213"/>
      <c r="AB60" s="213"/>
      <c r="AC60" s="213"/>
      <c r="AD60" s="213"/>
      <c r="AE60" s="213"/>
      <c r="AF60" s="213"/>
      <c r="AG60" s="213"/>
      <c r="AH60" s="213"/>
      <c r="AI60" s="213"/>
      <c r="AJ60" s="213"/>
      <c r="AK60" s="213"/>
      <c r="AL60" s="213"/>
      <c r="AM60" s="213"/>
      <c r="AQ60" s="184"/>
      <c r="AR60" s="184"/>
      <c r="AS60" s="20"/>
      <c r="AT60" s="185"/>
      <c r="AU60" s="184"/>
      <c r="AV60" s="184"/>
      <c r="AW60" s="20"/>
      <c r="AX60" s="20"/>
      <c r="AY60" s="184"/>
      <c r="AZ60" s="184"/>
      <c r="BA60" s="214">
        <f t="shared" ref="BA60:BH60" si="52">SUM(BA50:BA59)</f>
        <v>0</v>
      </c>
      <c r="BB60" s="214">
        <f t="shared" si="52"/>
        <v>0</v>
      </c>
      <c r="BC60" s="214">
        <f t="shared" si="52"/>
        <v>0</v>
      </c>
      <c r="BD60" s="214">
        <f t="shared" si="52"/>
        <v>3</v>
      </c>
      <c r="BE60" s="214">
        <f t="shared" si="52"/>
        <v>0</v>
      </c>
      <c r="BF60" s="214">
        <f t="shared" si="52"/>
        <v>0</v>
      </c>
      <c r="BG60" s="214">
        <f t="shared" si="52"/>
        <v>0</v>
      </c>
      <c r="BH60" s="214">
        <f t="shared" si="52"/>
        <v>3</v>
      </c>
      <c r="BI60" s="20">
        <f>SUM(BA60:BH60)</f>
        <v>6</v>
      </c>
    </row>
    <row r="61" spans="1:61" ht="13.5" customHeight="1" thickBot="1" x14ac:dyDescent="0.3">
      <c r="A61" s="169"/>
      <c r="B61" s="170"/>
      <c r="C61" s="215"/>
      <c r="D61" s="216" t="str">
        <f>E9</f>
        <v>Rodenbach/Weilerbach</v>
      </c>
      <c r="E61" s="173" t="str">
        <f>E3</f>
        <v>TV Rodenbach US I</v>
      </c>
      <c r="F61" s="176">
        <v>15</v>
      </c>
      <c r="G61" s="177">
        <v>25</v>
      </c>
      <c r="H61" s="174">
        <v>25</v>
      </c>
      <c r="I61" s="175">
        <v>20</v>
      </c>
      <c r="J61" s="176">
        <v>15</v>
      </c>
      <c r="K61" s="177">
        <v>25</v>
      </c>
      <c r="L61" s="174">
        <v>14</v>
      </c>
      <c r="M61" s="175">
        <v>25</v>
      </c>
      <c r="N61" s="176"/>
      <c r="O61" s="177"/>
      <c r="P61" s="180">
        <f>IF(F61="","",F61+H61+J61+L61+N61)</f>
        <v>69</v>
      </c>
      <c r="Q61" s="181">
        <f t="shared" ref="Q61:Q70" si="53">IF(G61="","",G61+I61+K61+M61+O61)</f>
        <v>95</v>
      </c>
      <c r="R61" s="180">
        <f>IF(F61="","",AQ61+AS61+AU61+AW61+AY61)</f>
        <v>1</v>
      </c>
      <c r="S61" s="181">
        <f t="shared" ref="S61:S70" si="54">IF(G61="","",AR61+AT61+AV61+AX61+AZ61)</f>
        <v>3</v>
      </c>
      <c r="T61" s="182">
        <f t="shared" si="31"/>
        <v>0</v>
      </c>
      <c r="U61" s="183">
        <f t="shared" si="32"/>
        <v>3</v>
      </c>
      <c r="V61" s="331"/>
      <c r="W61" s="332"/>
      <c r="X61" s="332"/>
      <c r="Y61" s="332"/>
      <c r="Z61" s="332"/>
      <c r="AA61" s="332"/>
      <c r="AB61" s="332"/>
      <c r="AC61" s="332"/>
      <c r="AD61" s="332"/>
      <c r="AE61" s="332"/>
      <c r="AF61" s="332"/>
      <c r="AG61" s="332"/>
      <c r="AH61" s="332"/>
      <c r="AI61" s="332"/>
      <c r="AJ61" s="332"/>
      <c r="AK61" s="332"/>
      <c r="AL61" s="333"/>
      <c r="AM61" s="334" t="str">
        <f t="shared" ref="AM61:AM70" ca="1" si="55">IF(U61&lt;&gt;"","",IF(C61&lt;&gt;"","verlegt",IF(B61&lt;TODAY(),"offen","")))</f>
        <v/>
      </c>
      <c r="AN61" s="335"/>
      <c r="AO61" s="336" t="str">
        <f ca="1">IF(U61&lt;&gt;"","",IF(C61="","",IF(C61&lt;TODAY(),"offen","")))</f>
        <v/>
      </c>
      <c r="AP61" s="337"/>
      <c r="AQ61" s="184">
        <f t="shared" ref="AQ61:AQ70" si="56">IF(F61&gt;G61,1,0)</f>
        <v>0</v>
      </c>
      <c r="AR61" s="184">
        <f t="shared" ref="AR61:AR70" si="57">IF(G61&gt;F61,1,0)</f>
        <v>1</v>
      </c>
      <c r="AS61" s="20">
        <f t="shared" ref="AS61:AS70" si="58">IF(H61&gt;I61,1,0)</f>
        <v>1</v>
      </c>
      <c r="AT61" s="185">
        <f t="shared" ref="AT61:AT70" si="59">IF(I61&gt;H61,1,0)</f>
        <v>0</v>
      </c>
      <c r="AU61" s="184">
        <f t="shared" ref="AU61:AU70" si="60">IF(J61&gt;K61,1,0)</f>
        <v>0</v>
      </c>
      <c r="AV61" s="184">
        <f t="shared" ref="AV61:AV70" si="61">IF(K61&gt;J61,1,0)</f>
        <v>1</v>
      </c>
      <c r="AW61" s="20">
        <f t="shared" ref="AW61:AW70" si="62">IF(L61&gt;M61,1,0)</f>
        <v>0</v>
      </c>
      <c r="AX61" s="20">
        <f t="shared" ref="AX61:AX70" si="63">IF(M61&gt;L61,1,0)</f>
        <v>1</v>
      </c>
      <c r="AY61" s="184">
        <f t="shared" ref="AY61:AY70" si="64">IF(N61&gt;O61,1,0)</f>
        <v>0</v>
      </c>
      <c r="AZ61" s="184">
        <f t="shared" ref="AZ61:AZ70" si="65">IF(O61&gt;N61,1,0)</f>
        <v>0</v>
      </c>
      <c r="BA61" s="133">
        <f t="shared" si="28"/>
        <v>0</v>
      </c>
      <c r="BB61" s="133">
        <f t="shared" si="29"/>
        <v>0</v>
      </c>
      <c r="BC61" s="133">
        <f t="shared" si="30"/>
        <v>0</v>
      </c>
      <c r="BD61" s="133">
        <f t="shared" si="33"/>
        <v>1</v>
      </c>
      <c r="BE61" s="133">
        <f>IF(U40=3,1,0)</f>
        <v>0</v>
      </c>
      <c r="BF61" s="133">
        <f>IF(U40=2,1,0)</f>
        <v>0</v>
      </c>
      <c r="BG61" s="133">
        <f>IF(U40=1,1,0)</f>
        <v>0</v>
      </c>
      <c r="BH61" s="133">
        <f>IF(AND(U40=0,T40&lt;&gt;0),1,0)</f>
        <v>1</v>
      </c>
      <c r="BI61" s="20"/>
    </row>
    <row r="62" spans="1:61" ht="13.5" customHeight="1" thickBot="1" x14ac:dyDescent="0.3">
      <c r="A62" s="186"/>
      <c r="B62" s="187"/>
      <c r="C62" s="217"/>
      <c r="D62" s="218" t="str">
        <f>D61</f>
        <v>Rodenbach/Weilerbach</v>
      </c>
      <c r="E62" s="190" t="str">
        <f>E6</f>
        <v>TSG Trppstadt</v>
      </c>
      <c r="F62" s="193">
        <v>25</v>
      </c>
      <c r="G62" s="194">
        <v>6</v>
      </c>
      <c r="H62" s="191">
        <v>25</v>
      </c>
      <c r="I62" s="192">
        <v>13</v>
      </c>
      <c r="J62" s="193">
        <v>25</v>
      </c>
      <c r="K62" s="194">
        <v>14</v>
      </c>
      <c r="L62" s="191"/>
      <c r="M62" s="192"/>
      <c r="N62" s="193"/>
      <c r="O62" s="194"/>
      <c r="P62" s="197">
        <f t="shared" ref="P62:P70" si="66">IF(F62="","",F62+H62+J62+L62+N62)</f>
        <v>75</v>
      </c>
      <c r="Q62" s="198">
        <f t="shared" si="53"/>
        <v>33</v>
      </c>
      <c r="R62" s="197">
        <f t="shared" ref="R62:R70" si="67">IF(F62="","",AQ62+AS62+AU62+AW62+AY62)</f>
        <v>3</v>
      </c>
      <c r="S62" s="198">
        <f t="shared" si="54"/>
        <v>0</v>
      </c>
      <c r="T62" s="182">
        <f t="shared" si="31"/>
        <v>3</v>
      </c>
      <c r="U62" s="183">
        <f t="shared" si="32"/>
        <v>0</v>
      </c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8" t="str">
        <f t="shared" ca="1" si="55"/>
        <v/>
      </c>
      <c r="AN62" s="358"/>
      <c r="AO62" s="357" t="str">
        <f t="shared" ref="AO62:AO70" ca="1" si="68">IF(U62&lt;&gt;"","",IF(C62="","",IF(C62&lt;TODAY(),"offen","")))</f>
        <v/>
      </c>
      <c r="AP62" s="357"/>
      <c r="AQ62" s="184">
        <f t="shared" si="56"/>
        <v>1</v>
      </c>
      <c r="AR62" s="184">
        <f t="shared" si="57"/>
        <v>0</v>
      </c>
      <c r="AS62" s="20">
        <f t="shared" si="58"/>
        <v>1</v>
      </c>
      <c r="AT62" s="185">
        <f t="shared" si="59"/>
        <v>0</v>
      </c>
      <c r="AU62" s="184">
        <f t="shared" si="60"/>
        <v>1</v>
      </c>
      <c r="AV62" s="184">
        <f t="shared" si="61"/>
        <v>0</v>
      </c>
      <c r="AW62" s="20">
        <f t="shared" si="62"/>
        <v>0</v>
      </c>
      <c r="AX62" s="20">
        <f t="shared" si="63"/>
        <v>0</v>
      </c>
      <c r="AY62" s="184">
        <f t="shared" si="64"/>
        <v>0</v>
      </c>
      <c r="AZ62" s="184">
        <f t="shared" si="65"/>
        <v>0</v>
      </c>
      <c r="BA62" s="133">
        <f t="shared" si="28"/>
        <v>1</v>
      </c>
      <c r="BB62" s="133">
        <f t="shared" si="29"/>
        <v>0</v>
      </c>
      <c r="BC62" s="133">
        <f t="shared" si="30"/>
        <v>0</v>
      </c>
      <c r="BD62" s="133">
        <f t="shared" si="33"/>
        <v>0</v>
      </c>
      <c r="BE62" s="133">
        <f>IF(U51=3,1,0)</f>
        <v>1</v>
      </c>
      <c r="BF62" s="133">
        <f>IF(U51=2,1,0)</f>
        <v>0</v>
      </c>
      <c r="BG62" s="133">
        <f>IF(U51=1,1,0)</f>
        <v>0</v>
      </c>
      <c r="BH62" s="133">
        <f>IF(AND(U51=0,T51&lt;&gt;0),1,0)</f>
        <v>0</v>
      </c>
      <c r="BI62" s="20"/>
    </row>
    <row r="63" spans="1:61" ht="13.5" hidden="1" customHeight="1" thickBot="1" x14ac:dyDescent="0.3">
      <c r="A63" s="186"/>
      <c r="B63" s="187"/>
      <c r="C63" s="217"/>
      <c r="D63" s="218" t="str">
        <f t="shared" ref="D63:D70" si="69">D62</f>
        <v>Rodenbach/Weilerbach</v>
      </c>
      <c r="E63" s="190" t="str">
        <f>E12</f>
        <v>Niederkirchen/Roßbach</v>
      </c>
      <c r="F63" s="193"/>
      <c r="G63" s="194"/>
      <c r="H63" s="191"/>
      <c r="I63" s="192"/>
      <c r="J63" s="193"/>
      <c r="K63" s="194"/>
      <c r="L63" s="191"/>
      <c r="M63" s="192"/>
      <c r="N63" s="193"/>
      <c r="O63" s="194"/>
      <c r="P63" s="197" t="str">
        <f t="shared" si="66"/>
        <v/>
      </c>
      <c r="Q63" s="198" t="str">
        <f t="shared" si="53"/>
        <v/>
      </c>
      <c r="R63" s="197" t="str">
        <f t="shared" si="67"/>
        <v/>
      </c>
      <c r="S63" s="198" t="str">
        <f t="shared" si="54"/>
        <v/>
      </c>
      <c r="T63" s="182">
        <f t="shared" si="31"/>
        <v>0</v>
      </c>
      <c r="U63" s="183">
        <f t="shared" si="32"/>
        <v>0</v>
      </c>
      <c r="V63" s="355"/>
      <c r="W63" s="355"/>
      <c r="X63" s="355"/>
      <c r="Y63" s="355"/>
      <c r="Z63" s="355"/>
      <c r="AA63" s="355"/>
      <c r="AB63" s="355"/>
      <c r="AC63" s="355"/>
      <c r="AD63" s="355"/>
      <c r="AE63" s="355"/>
      <c r="AF63" s="355"/>
      <c r="AG63" s="355"/>
      <c r="AH63" s="355"/>
      <c r="AI63" s="355"/>
      <c r="AJ63" s="355"/>
      <c r="AK63" s="355"/>
      <c r="AL63" s="355"/>
      <c r="AM63" s="358" t="str">
        <f t="shared" ca="1" si="55"/>
        <v/>
      </c>
      <c r="AN63" s="358"/>
      <c r="AO63" s="357" t="str">
        <f t="shared" ca="1" si="68"/>
        <v/>
      </c>
      <c r="AP63" s="357"/>
      <c r="AQ63" s="184">
        <f t="shared" si="56"/>
        <v>0</v>
      </c>
      <c r="AR63" s="184">
        <f t="shared" si="57"/>
        <v>0</v>
      </c>
      <c r="AS63" s="20">
        <f t="shared" si="58"/>
        <v>0</v>
      </c>
      <c r="AT63" s="185">
        <f t="shared" si="59"/>
        <v>0</v>
      </c>
      <c r="AU63" s="184">
        <f t="shared" si="60"/>
        <v>0</v>
      </c>
      <c r="AV63" s="184">
        <f t="shared" si="61"/>
        <v>0</v>
      </c>
      <c r="AW63" s="20">
        <f t="shared" si="62"/>
        <v>0</v>
      </c>
      <c r="AX63" s="20">
        <f t="shared" si="63"/>
        <v>0</v>
      </c>
      <c r="AY63" s="184">
        <f t="shared" si="64"/>
        <v>0</v>
      </c>
      <c r="AZ63" s="184">
        <f t="shared" si="65"/>
        <v>0</v>
      </c>
      <c r="BA63" s="133">
        <f t="shared" si="28"/>
        <v>0</v>
      </c>
      <c r="BB63" s="133">
        <f t="shared" si="29"/>
        <v>0</v>
      </c>
      <c r="BC63" s="133">
        <f t="shared" si="30"/>
        <v>0</v>
      </c>
      <c r="BD63" s="133">
        <f t="shared" si="33"/>
        <v>0</v>
      </c>
      <c r="BE63" s="133">
        <f>IF(U74=3,1,0)</f>
        <v>0</v>
      </c>
      <c r="BF63" s="133">
        <f>IF(U74=2,1,0)</f>
        <v>0</v>
      </c>
      <c r="BG63" s="133">
        <f>IF(U74=1,1,0)</f>
        <v>0</v>
      </c>
      <c r="BH63" s="133">
        <f>IF(AND(U74=0,T74&lt;&gt;0),1,0)</f>
        <v>0</v>
      </c>
      <c r="BI63" s="20"/>
    </row>
    <row r="64" spans="1:61" ht="13.5" customHeight="1" thickBot="1" x14ac:dyDescent="0.3">
      <c r="A64" s="186"/>
      <c r="B64" s="187"/>
      <c r="C64" s="217"/>
      <c r="D64" s="218" t="str">
        <f t="shared" si="69"/>
        <v>Rodenbach/Weilerbach</v>
      </c>
      <c r="E64" s="190" t="str">
        <f>E15</f>
        <v>TV Rodenbach US II</v>
      </c>
      <c r="F64" s="193">
        <v>13</v>
      </c>
      <c r="G64" s="194">
        <v>25</v>
      </c>
      <c r="H64" s="191">
        <v>13</v>
      </c>
      <c r="I64" s="192">
        <v>25</v>
      </c>
      <c r="J64" s="193">
        <v>18</v>
      </c>
      <c r="K64" s="194">
        <v>25</v>
      </c>
      <c r="L64" s="191"/>
      <c r="M64" s="192"/>
      <c r="N64" s="193"/>
      <c r="O64" s="194"/>
      <c r="P64" s="197">
        <f t="shared" si="66"/>
        <v>44</v>
      </c>
      <c r="Q64" s="198">
        <f t="shared" si="53"/>
        <v>75</v>
      </c>
      <c r="R64" s="197">
        <f t="shared" si="67"/>
        <v>0</v>
      </c>
      <c r="S64" s="198">
        <f t="shared" si="54"/>
        <v>3</v>
      </c>
      <c r="T64" s="182">
        <f t="shared" si="31"/>
        <v>0</v>
      </c>
      <c r="U64" s="183">
        <f t="shared" si="32"/>
        <v>3</v>
      </c>
      <c r="V64" s="355"/>
      <c r="W64" s="355"/>
      <c r="X64" s="355"/>
      <c r="Y64" s="355"/>
      <c r="Z64" s="355"/>
      <c r="AA64" s="355"/>
      <c r="AB64" s="355"/>
      <c r="AC64" s="355"/>
      <c r="AD64" s="355"/>
      <c r="AE64" s="355"/>
      <c r="AF64" s="355"/>
      <c r="AG64" s="355"/>
      <c r="AH64" s="355"/>
      <c r="AI64" s="355"/>
      <c r="AJ64" s="355"/>
      <c r="AK64" s="355"/>
      <c r="AL64" s="355"/>
      <c r="AM64" s="356" t="str">
        <f t="shared" ca="1" si="55"/>
        <v/>
      </c>
      <c r="AN64" s="356"/>
      <c r="AO64" s="357" t="str">
        <f t="shared" ca="1" si="68"/>
        <v/>
      </c>
      <c r="AP64" s="357"/>
      <c r="AQ64" s="184">
        <f t="shared" si="56"/>
        <v>0</v>
      </c>
      <c r="AR64" s="184">
        <f t="shared" si="57"/>
        <v>1</v>
      </c>
      <c r="AS64" s="20">
        <f t="shared" si="58"/>
        <v>0</v>
      </c>
      <c r="AT64" s="185">
        <f t="shared" si="59"/>
        <v>1</v>
      </c>
      <c r="AU64" s="184">
        <f t="shared" si="60"/>
        <v>0</v>
      </c>
      <c r="AV64" s="184">
        <f t="shared" si="61"/>
        <v>1</v>
      </c>
      <c r="AW64" s="20">
        <f t="shared" si="62"/>
        <v>0</v>
      </c>
      <c r="AX64" s="20">
        <f t="shared" si="63"/>
        <v>0</v>
      </c>
      <c r="AY64" s="184">
        <f t="shared" si="64"/>
        <v>0</v>
      </c>
      <c r="AZ64" s="184">
        <f t="shared" si="65"/>
        <v>0</v>
      </c>
      <c r="BA64" s="133">
        <f t="shared" si="28"/>
        <v>0</v>
      </c>
      <c r="BB64" s="133">
        <f t="shared" si="29"/>
        <v>0</v>
      </c>
      <c r="BC64" s="133">
        <f t="shared" si="30"/>
        <v>0</v>
      </c>
      <c r="BD64" s="133">
        <f t="shared" si="33"/>
        <v>1</v>
      </c>
      <c r="BE64" s="133">
        <f>IF(U85=3,1,0)</f>
        <v>0</v>
      </c>
      <c r="BF64" s="133">
        <f>IF(U85=2,1,0)</f>
        <v>0</v>
      </c>
      <c r="BG64" s="133">
        <f>IF(U85=1,1,0)</f>
        <v>0</v>
      </c>
      <c r="BH64" s="133">
        <f>IF(AND(U85=0,T85&lt;&gt;0),1,0)</f>
        <v>1</v>
      </c>
      <c r="BI64" s="20"/>
    </row>
    <row r="65" spans="1:61" ht="13.5" hidden="1" customHeight="1" thickBot="1" x14ac:dyDescent="0.3">
      <c r="A65" s="186"/>
      <c r="B65" s="187"/>
      <c r="C65" s="219"/>
      <c r="D65" s="218" t="str">
        <f t="shared" si="69"/>
        <v>Rodenbach/Weilerbach</v>
      </c>
      <c r="E65" s="190">
        <f>E18</f>
        <v>0</v>
      </c>
      <c r="F65" s="193"/>
      <c r="G65" s="194"/>
      <c r="H65" s="191"/>
      <c r="I65" s="192"/>
      <c r="J65" s="193"/>
      <c r="K65" s="194"/>
      <c r="L65" s="191"/>
      <c r="M65" s="192"/>
      <c r="N65" s="193"/>
      <c r="O65" s="194"/>
      <c r="P65" s="197" t="str">
        <f t="shared" si="66"/>
        <v/>
      </c>
      <c r="Q65" s="198" t="str">
        <f t="shared" si="53"/>
        <v/>
      </c>
      <c r="R65" s="197" t="str">
        <f t="shared" si="67"/>
        <v/>
      </c>
      <c r="S65" s="198" t="str">
        <f t="shared" si="54"/>
        <v/>
      </c>
      <c r="T65" s="182">
        <f t="shared" si="31"/>
        <v>0</v>
      </c>
      <c r="U65" s="183">
        <f t="shared" si="32"/>
        <v>0</v>
      </c>
      <c r="V65" s="355"/>
      <c r="W65" s="355"/>
      <c r="X65" s="355"/>
      <c r="Y65" s="355"/>
      <c r="Z65" s="355"/>
      <c r="AA65" s="355"/>
      <c r="AB65" s="355"/>
      <c r="AC65" s="355"/>
      <c r="AD65" s="355"/>
      <c r="AE65" s="355"/>
      <c r="AF65" s="355"/>
      <c r="AG65" s="355"/>
      <c r="AH65" s="355"/>
      <c r="AI65" s="355"/>
      <c r="AJ65" s="355"/>
      <c r="AK65" s="355"/>
      <c r="AL65" s="355"/>
      <c r="AM65" s="358" t="str">
        <f t="shared" ca="1" si="55"/>
        <v/>
      </c>
      <c r="AN65" s="358"/>
      <c r="AO65" s="357" t="str">
        <f t="shared" ca="1" si="68"/>
        <v/>
      </c>
      <c r="AP65" s="357"/>
      <c r="AQ65" s="184">
        <f t="shared" si="56"/>
        <v>0</v>
      </c>
      <c r="AR65" s="184">
        <f t="shared" si="57"/>
        <v>0</v>
      </c>
      <c r="AS65" s="20">
        <f t="shared" si="58"/>
        <v>0</v>
      </c>
      <c r="AT65" s="185">
        <f t="shared" si="59"/>
        <v>0</v>
      </c>
      <c r="AU65" s="184">
        <f t="shared" si="60"/>
        <v>0</v>
      </c>
      <c r="AV65" s="184">
        <f t="shared" si="61"/>
        <v>0</v>
      </c>
      <c r="AW65" s="20">
        <f t="shared" si="62"/>
        <v>0</v>
      </c>
      <c r="AX65" s="20">
        <f t="shared" si="63"/>
        <v>0</v>
      </c>
      <c r="AY65" s="184">
        <f t="shared" si="64"/>
        <v>0</v>
      </c>
      <c r="AZ65" s="184">
        <f t="shared" si="65"/>
        <v>0</v>
      </c>
      <c r="BA65" s="133">
        <f t="shared" si="28"/>
        <v>0</v>
      </c>
      <c r="BB65" s="133">
        <f t="shared" si="29"/>
        <v>0</v>
      </c>
      <c r="BC65" s="133">
        <f t="shared" si="30"/>
        <v>0</v>
      </c>
      <c r="BD65" s="133">
        <f t="shared" si="33"/>
        <v>0</v>
      </c>
      <c r="BE65" s="133">
        <f>IF(U96=3,1,0)</f>
        <v>0</v>
      </c>
      <c r="BF65" s="133">
        <f>IF(U96=2,1,0)</f>
        <v>0</v>
      </c>
      <c r="BG65" s="133">
        <f>IF(U96=1,1,0)</f>
        <v>0</v>
      </c>
      <c r="BH65" s="133">
        <f>IF(AND(U96=0,T96&lt;&gt;0),1,0)</f>
        <v>0</v>
      </c>
      <c r="BI65" s="20"/>
    </row>
    <row r="66" spans="1:61" ht="13.5" hidden="1" customHeight="1" thickBot="1" x14ac:dyDescent="0.3">
      <c r="A66" s="186"/>
      <c r="B66" s="187"/>
      <c r="C66" s="219"/>
      <c r="D66" s="218" t="str">
        <f t="shared" si="69"/>
        <v>Rodenbach/Weilerbach</v>
      </c>
      <c r="E66" s="190">
        <f>E21</f>
        <v>0</v>
      </c>
      <c r="F66" s="193"/>
      <c r="G66" s="194"/>
      <c r="H66" s="191"/>
      <c r="I66" s="192"/>
      <c r="J66" s="193"/>
      <c r="K66" s="194"/>
      <c r="L66" s="191"/>
      <c r="M66" s="192"/>
      <c r="N66" s="193"/>
      <c r="O66" s="194"/>
      <c r="P66" s="197" t="str">
        <f t="shared" si="66"/>
        <v/>
      </c>
      <c r="Q66" s="198" t="str">
        <f t="shared" si="53"/>
        <v/>
      </c>
      <c r="R66" s="197" t="str">
        <f t="shared" si="67"/>
        <v/>
      </c>
      <c r="S66" s="198" t="str">
        <f>IF(G66="","",AR66+AT66+AV66+AX66+AZ66)</f>
        <v/>
      </c>
      <c r="T66" s="182">
        <f t="shared" si="31"/>
        <v>0</v>
      </c>
      <c r="U66" s="183">
        <f t="shared" si="32"/>
        <v>0</v>
      </c>
      <c r="V66" s="355"/>
      <c r="W66" s="355"/>
      <c r="X66" s="355"/>
      <c r="Y66" s="355"/>
      <c r="Z66" s="355"/>
      <c r="AA66" s="355"/>
      <c r="AB66" s="355"/>
      <c r="AC66" s="355"/>
      <c r="AD66" s="355"/>
      <c r="AE66" s="355"/>
      <c r="AF66" s="355"/>
      <c r="AG66" s="355"/>
      <c r="AH66" s="355"/>
      <c r="AI66" s="355"/>
      <c r="AJ66" s="355"/>
      <c r="AK66" s="355"/>
      <c r="AL66" s="355"/>
      <c r="AM66" s="358" t="str">
        <f t="shared" ca="1" si="55"/>
        <v/>
      </c>
      <c r="AN66" s="358"/>
      <c r="AO66" s="357" t="str">
        <f t="shared" ca="1" si="68"/>
        <v/>
      </c>
      <c r="AP66" s="357"/>
      <c r="AQ66" s="184">
        <f t="shared" si="56"/>
        <v>0</v>
      </c>
      <c r="AR66" s="184">
        <f t="shared" si="57"/>
        <v>0</v>
      </c>
      <c r="AS66" s="20">
        <f t="shared" si="58"/>
        <v>0</v>
      </c>
      <c r="AT66" s="185">
        <f t="shared" si="59"/>
        <v>0</v>
      </c>
      <c r="AU66" s="184">
        <f t="shared" si="60"/>
        <v>0</v>
      </c>
      <c r="AV66" s="184">
        <f t="shared" si="61"/>
        <v>0</v>
      </c>
      <c r="AW66" s="20">
        <f t="shared" si="62"/>
        <v>0</v>
      </c>
      <c r="AX66" s="20">
        <f t="shared" si="63"/>
        <v>0</v>
      </c>
      <c r="AY66" s="184">
        <f t="shared" si="64"/>
        <v>0</v>
      </c>
      <c r="AZ66" s="184">
        <f t="shared" si="65"/>
        <v>0</v>
      </c>
      <c r="BA66" s="133">
        <f t="shared" si="28"/>
        <v>0</v>
      </c>
      <c r="BB66" s="133">
        <f t="shared" si="29"/>
        <v>0</v>
      </c>
      <c r="BC66" s="133">
        <f t="shared" si="30"/>
        <v>0</v>
      </c>
      <c r="BD66" s="133">
        <f t="shared" si="33"/>
        <v>0</v>
      </c>
      <c r="BE66" s="133">
        <f>IF(U107=3,1,0)</f>
        <v>0</v>
      </c>
      <c r="BF66" s="133">
        <f>IF(U107=2,1,0)</f>
        <v>0</v>
      </c>
      <c r="BG66" s="133">
        <f>IF(U107=1,1,0)</f>
        <v>0</v>
      </c>
      <c r="BH66" s="133">
        <f>IF(AND(U107=0,T107&lt;&gt;0),1,0)</f>
        <v>0</v>
      </c>
      <c r="BI66" s="20"/>
    </row>
    <row r="67" spans="1:61" ht="13.5" hidden="1" customHeight="1" thickBot="1" x14ac:dyDescent="0.3">
      <c r="A67" s="186"/>
      <c r="B67" s="187"/>
      <c r="C67" s="219"/>
      <c r="D67" s="218" t="str">
        <f t="shared" si="69"/>
        <v>Rodenbach/Weilerbach</v>
      </c>
      <c r="E67" s="190">
        <f>E24</f>
        <v>0</v>
      </c>
      <c r="F67" s="193"/>
      <c r="G67" s="194"/>
      <c r="H67" s="191"/>
      <c r="I67" s="192"/>
      <c r="J67" s="193"/>
      <c r="K67" s="194"/>
      <c r="L67" s="191"/>
      <c r="M67" s="192"/>
      <c r="N67" s="193"/>
      <c r="O67" s="194"/>
      <c r="P67" s="197" t="str">
        <f t="shared" si="66"/>
        <v/>
      </c>
      <c r="Q67" s="198" t="str">
        <f t="shared" si="53"/>
        <v/>
      </c>
      <c r="R67" s="197" t="str">
        <f t="shared" si="67"/>
        <v/>
      </c>
      <c r="S67" s="198" t="str">
        <f t="shared" si="54"/>
        <v/>
      </c>
      <c r="T67" s="182">
        <f t="shared" si="31"/>
        <v>0</v>
      </c>
      <c r="U67" s="183">
        <f t="shared" si="32"/>
        <v>0</v>
      </c>
      <c r="V67" s="355"/>
      <c r="W67" s="355"/>
      <c r="X67" s="355"/>
      <c r="Y67" s="355"/>
      <c r="Z67" s="355"/>
      <c r="AA67" s="355"/>
      <c r="AB67" s="355"/>
      <c r="AC67" s="355"/>
      <c r="AD67" s="355"/>
      <c r="AE67" s="355"/>
      <c r="AF67" s="355"/>
      <c r="AG67" s="355"/>
      <c r="AH67" s="355"/>
      <c r="AI67" s="355"/>
      <c r="AJ67" s="355"/>
      <c r="AK67" s="355"/>
      <c r="AL67" s="355"/>
      <c r="AM67" s="358" t="str">
        <f t="shared" ca="1" si="55"/>
        <v/>
      </c>
      <c r="AN67" s="358"/>
      <c r="AO67" s="357" t="str">
        <f t="shared" ca="1" si="68"/>
        <v/>
      </c>
      <c r="AP67" s="357"/>
      <c r="AQ67" s="184">
        <f t="shared" si="56"/>
        <v>0</v>
      </c>
      <c r="AR67" s="184">
        <f t="shared" si="57"/>
        <v>0</v>
      </c>
      <c r="AS67" s="20">
        <f t="shared" si="58"/>
        <v>0</v>
      </c>
      <c r="AT67" s="185">
        <f t="shared" si="59"/>
        <v>0</v>
      </c>
      <c r="AU67" s="184">
        <f t="shared" si="60"/>
        <v>0</v>
      </c>
      <c r="AV67" s="184">
        <f t="shared" si="61"/>
        <v>0</v>
      </c>
      <c r="AW67" s="20">
        <f t="shared" si="62"/>
        <v>0</v>
      </c>
      <c r="AX67" s="20">
        <f t="shared" si="63"/>
        <v>0</v>
      </c>
      <c r="AY67" s="184">
        <f t="shared" si="64"/>
        <v>0</v>
      </c>
      <c r="AZ67" s="184">
        <f t="shared" si="65"/>
        <v>0</v>
      </c>
      <c r="BA67" s="133">
        <f t="shared" si="28"/>
        <v>0</v>
      </c>
      <c r="BB67" s="133">
        <f t="shared" si="29"/>
        <v>0</v>
      </c>
      <c r="BC67" s="133">
        <f t="shared" si="30"/>
        <v>0</v>
      </c>
      <c r="BD67" s="133">
        <f t="shared" si="33"/>
        <v>0</v>
      </c>
      <c r="BE67" s="133">
        <f>IF(U118=3,1,0)</f>
        <v>0</v>
      </c>
      <c r="BF67" s="133">
        <f>IF(U118=2,1,0)</f>
        <v>0</v>
      </c>
      <c r="BG67" s="133">
        <f>IF(U118=1,1,0)</f>
        <v>0</v>
      </c>
      <c r="BH67" s="133">
        <f>IF(AND(U118=0,T118&lt;&gt;0),1,0)</f>
        <v>0</v>
      </c>
      <c r="BI67" s="20"/>
    </row>
    <row r="68" spans="1:61" ht="13.5" hidden="1" customHeight="1" thickBot="1" x14ac:dyDescent="0.3">
      <c r="A68" s="186"/>
      <c r="B68" s="187"/>
      <c r="C68" s="219"/>
      <c r="D68" s="218" t="str">
        <f t="shared" si="69"/>
        <v>Rodenbach/Weilerbach</v>
      </c>
      <c r="E68" s="190">
        <f>E27</f>
        <v>0</v>
      </c>
      <c r="F68" s="193"/>
      <c r="G68" s="194"/>
      <c r="H68" s="191"/>
      <c r="I68" s="192"/>
      <c r="J68" s="193"/>
      <c r="K68" s="194"/>
      <c r="L68" s="191"/>
      <c r="M68" s="192"/>
      <c r="N68" s="193"/>
      <c r="O68" s="194"/>
      <c r="P68" s="197" t="str">
        <f t="shared" si="66"/>
        <v/>
      </c>
      <c r="Q68" s="198" t="str">
        <f t="shared" si="53"/>
        <v/>
      </c>
      <c r="R68" s="197" t="str">
        <f t="shared" si="67"/>
        <v/>
      </c>
      <c r="S68" s="198" t="str">
        <f t="shared" si="54"/>
        <v/>
      </c>
      <c r="T68" s="182">
        <f t="shared" si="31"/>
        <v>0</v>
      </c>
      <c r="U68" s="183">
        <f t="shared" si="32"/>
        <v>0</v>
      </c>
      <c r="V68" s="355"/>
      <c r="W68" s="355"/>
      <c r="X68" s="355"/>
      <c r="Y68" s="355"/>
      <c r="Z68" s="355"/>
      <c r="AA68" s="355"/>
      <c r="AB68" s="355"/>
      <c r="AC68" s="355"/>
      <c r="AD68" s="355"/>
      <c r="AE68" s="355"/>
      <c r="AF68" s="355"/>
      <c r="AG68" s="355"/>
      <c r="AH68" s="355"/>
      <c r="AI68" s="355"/>
      <c r="AJ68" s="355"/>
      <c r="AK68" s="355"/>
      <c r="AL68" s="355"/>
      <c r="AM68" s="358" t="str">
        <f t="shared" ca="1" si="55"/>
        <v/>
      </c>
      <c r="AN68" s="358"/>
      <c r="AO68" s="357" t="str">
        <f t="shared" ca="1" si="68"/>
        <v/>
      </c>
      <c r="AP68" s="357"/>
      <c r="AQ68" s="184">
        <f t="shared" si="56"/>
        <v>0</v>
      </c>
      <c r="AR68" s="184">
        <f t="shared" si="57"/>
        <v>0</v>
      </c>
      <c r="AS68" s="20">
        <f t="shared" si="58"/>
        <v>0</v>
      </c>
      <c r="AT68" s="185">
        <f t="shared" si="59"/>
        <v>0</v>
      </c>
      <c r="AU68" s="184">
        <f t="shared" si="60"/>
        <v>0</v>
      </c>
      <c r="AV68" s="184">
        <f t="shared" si="61"/>
        <v>0</v>
      </c>
      <c r="AW68" s="20">
        <f t="shared" si="62"/>
        <v>0</v>
      </c>
      <c r="AX68" s="20">
        <f t="shared" si="63"/>
        <v>0</v>
      </c>
      <c r="AY68" s="184">
        <f t="shared" si="64"/>
        <v>0</v>
      </c>
      <c r="AZ68" s="184">
        <f t="shared" si="65"/>
        <v>0</v>
      </c>
      <c r="BA68" s="133">
        <f t="shared" si="28"/>
        <v>0</v>
      </c>
      <c r="BB68" s="133">
        <f t="shared" si="29"/>
        <v>0</v>
      </c>
      <c r="BC68" s="133">
        <f t="shared" si="30"/>
        <v>0</v>
      </c>
      <c r="BD68" s="133">
        <f t="shared" si="33"/>
        <v>0</v>
      </c>
      <c r="BE68" s="133">
        <f>IF(U129=3,1,0)</f>
        <v>0</v>
      </c>
      <c r="BF68" s="133">
        <f>IF(U129=2,1,0)</f>
        <v>0</v>
      </c>
      <c r="BG68" s="133">
        <f>IF(U129=1,1,0)</f>
        <v>0</v>
      </c>
      <c r="BH68" s="133">
        <f>IF(AND(U129=0,T129&lt;&gt;0),1,0)</f>
        <v>0</v>
      </c>
      <c r="BI68" s="20"/>
    </row>
    <row r="69" spans="1:61" ht="13.5" hidden="1" customHeight="1" thickBot="1" x14ac:dyDescent="0.3">
      <c r="A69" s="186"/>
      <c r="B69" s="187"/>
      <c r="C69" s="219"/>
      <c r="D69" s="218" t="str">
        <f t="shared" si="69"/>
        <v>Rodenbach/Weilerbach</v>
      </c>
      <c r="E69" s="190">
        <f>E30</f>
        <v>0</v>
      </c>
      <c r="F69" s="193"/>
      <c r="G69" s="194"/>
      <c r="H69" s="191"/>
      <c r="I69" s="192"/>
      <c r="J69" s="193"/>
      <c r="K69" s="194"/>
      <c r="L69" s="191"/>
      <c r="M69" s="192"/>
      <c r="N69" s="193"/>
      <c r="O69" s="194"/>
      <c r="P69" s="197" t="str">
        <f t="shared" si="66"/>
        <v/>
      </c>
      <c r="Q69" s="198" t="str">
        <f t="shared" si="53"/>
        <v/>
      </c>
      <c r="R69" s="197" t="str">
        <f t="shared" si="67"/>
        <v/>
      </c>
      <c r="S69" s="198" t="str">
        <f t="shared" si="54"/>
        <v/>
      </c>
      <c r="T69" s="182">
        <f t="shared" si="31"/>
        <v>0</v>
      </c>
      <c r="U69" s="183">
        <f t="shared" si="32"/>
        <v>0</v>
      </c>
      <c r="V69" s="355"/>
      <c r="W69" s="355"/>
      <c r="X69" s="355"/>
      <c r="Y69" s="355"/>
      <c r="Z69" s="355"/>
      <c r="AA69" s="355"/>
      <c r="AB69" s="355"/>
      <c r="AC69" s="355"/>
      <c r="AD69" s="355"/>
      <c r="AE69" s="355"/>
      <c r="AF69" s="355"/>
      <c r="AG69" s="355"/>
      <c r="AH69" s="355"/>
      <c r="AI69" s="355"/>
      <c r="AJ69" s="355"/>
      <c r="AK69" s="355"/>
      <c r="AL69" s="355"/>
      <c r="AM69" s="358" t="str">
        <f t="shared" ca="1" si="55"/>
        <v/>
      </c>
      <c r="AN69" s="358"/>
      <c r="AO69" s="357" t="str">
        <f t="shared" ca="1" si="68"/>
        <v/>
      </c>
      <c r="AP69" s="357"/>
      <c r="AQ69" s="184">
        <f t="shared" si="56"/>
        <v>0</v>
      </c>
      <c r="AR69" s="184">
        <f t="shared" si="57"/>
        <v>0</v>
      </c>
      <c r="AS69" s="20">
        <f t="shared" si="58"/>
        <v>0</v>
      </c>
      <c r="AT69" s="185">
        <f t="shared" si="59"/>
        <v>0</v>
      </c>
      <c r="AU69" s="184">
        <f t="shared" si="60"/>
        <v>0</v>
      </c>
      <c r="AV69" s="184">
        <f t="shared" si="61"/>
        <v>0</v>
      </c>
      <c r="AW69" s="20">
        <f t="shared" si="62"/>
        <v>0</v>
      </c>
      <c r="AX69" s="20">
        <f t="shared" si="63"/>
        <v>0</v>
      </c>
      <c r="AY69" s="184">
        <f t="shared" si="64"/>
        <v>0</v>
      </c>
      <c r="AZ69" s="184">
        <f t="shared" si="65"/>
        <v>0</v>
      </c>
      <c r="BA69" s="133">
        <f t="shared" si="28"/>
        <v>0</v>
      </c>
      <c r="BB69" s="133">
        <f t="shared" si="29"/>
        <v>0</v>
      </c>
      <c r="BC69" s="133">
        <f t="shared" si="30"/>
        <v>0</v>
      </c>
      <c r="BD69" s="133">
        <f t="shared" si="33"/>
        <v>0</v>
      </c>
      <c r="BE69" s="133">
        <f>IF(U140=3,1,0)</f>
        <v>0</v>
      </c>
      <c r="BF69" s="133">
        <f>IF(U140=2,1,0)</f>
        <v>0</v>
      </c>
      <c r="BG69" s="133">
        <f>IF(U140=1,1,0)</f>
        <v>0</v>
      </c>
      <c r="BH69" s="133">
        <f>IF(AND(U140=0,T140&lt;&gt;0),1,0)</f>
        <v>0</v>
      </c>
      <c r="BI69" s="20"/>
    </row>
    <row r="70" spans="1:61" ht="13.5" hidden="1" customHeight="1" thickBot="1" x14ac:dyDescent="0.3">
      <c r="A70" s="200"/>
      <c r="B70" s="201"/>
      <c r="C70" s="220"/>
      <c r="D70" s="221" t="str">
        <f t="shared" si="69"/>
        <v>Rodenbach/Weilerbach</v>
      </c>
      <c r="E70" s="222">
        <f>E33</f>
        <v>0</v>
      </c>
      <c r="F70" s="206"/>
      <c r="G70" s="207"/>
      <c r="H70" s="204"/>
      <c r="I70" s="205"/>
      <c r="J70" s="206"/>
      <c r="K70" s="207"/>
      <c r="L70" s="204"/>
      <c r="M70" s="205"/>
      <c r="N70" s="206"/>
      <c r="O70" s="207"/>
      <c r="P70" s="210" t="str">
        <f t="shared" si="66"/>
        <v/>
      </c>
      <c r="Q70" s="211" t="str">
        <f t="shared" si="53"/>
        <v/>
      </c>
      <c r="R70" s="210" t="str">
        <f t="shared" si="67"/>
        <v/>
      </c>
      <c r="S70" s="211" t="str">
        <f t="shared" si="54"/>
        <v/>
      </c>
      <c r="T70" s="182">
        <f t="shared" si="31"/>
        <v>0</v>
      </c>
      <c r="U70" s="183">
        <f t="shared" si="32"/>
        <v>0</v>
      </c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  <c r="AM70" s="360" t="str">
        <f t="shared" ca="1" si="55"/>
        <v/>
      </c>
      <c r="AN70" s="360"/>
      <c r="AO70" s="361" t="str">
        <f t="shared" ca="1" si="68"/>
        <v/>
      </c>
      <c r="AP70" s="361"/>
      <c r="AQ70" s="184">
        <f t="shared" si="56"/>
        <v>0</v>
      </c>
      <c r="AR70" s="184">
        <f t="shared" si="57"/>
        <v>0</v>
      </c>
      <c r="AS70" s="20">
        <f t="shared" si="58"/>
        <v>0</v>
      </c>
      <c r="AT70" s="185">
        <f t="shared" si="59"/>
        <v>0</v>
      </c>
      <c r="AU70" s="184">
        <f t="shared" si="60"/>
        <v>0</v>
      </c>
      <c r="AV70" s="184">
        <f t="shared" si="61"/>
        <v>0</v>
      </c>
      <c r="AW70" s="20">
        <f t="shared" si="62"/>
        <v>0</v>
      </c>
      <c r="AX70" s="20">
        <f t="shared" si="63"/>
        <v>0</v>
      </c>
      <c r="AY70" s="184">
        <f t="shared" si="64"/>
        <v>0</v>
      </c>
      <c r="AZ70" s="184">
        <f t="shared" si="65"/>
        <v>0</v>
      </c>
      <c r="BA70" s="133">
        <f t="shared" si="28"/>
        <v>0</v>
      </c>
      <c r="BB70" s="133">
        <f t="shared" si="29"/>
        <v>0</v>
      </c>
      <c r="BC70" s="133">
        <f t="shared" si="30"/>
        <v>0</v>
      </c>
      <c r="BD70" s="133">
        <f t="shared" si="33"/>
        <v>0</v>
      </c>
      <c r="BE70" s="133">
        <f>IF(U151=3,1,0)</f>
        <v>0</v>
      </c>
      <c r="BF70" s="133">
        <f>IF(U151=2,1,0)</f>
        <v>0</v>
      </c>
      <c r="BG70" s="133">
        <f>IF(U151=1,1,0)</f>
        <v>0</v>
      </c>
      <c r="BH70" s="133">
        <f>IF(AND(U151=0,T151&lt;&gt;0),1,0)</f>
        <v>0</v>
      </c>
      <c r="BI70" s="20"/>
    </row>
    <row r="71" spans="1:61" ht="13.5" customHeight="1" thickBot="1" x14ac:dyDescent="0.3">
      <c r="A71" s="18"/>
      <c r="C71" s="20"/>
      <c r="D71" s="16"/>
      <c r="E71" s="16"/>
      <c r="T71" s="182">
        <f t="shared" si="31"/>
        <v>0</v>
      </c>
      <c r="U71" s="183">
        <f t="shared" si="32"/>
        <v>0</v>
      </c>
      <c r="V71" s="212"/>
      <c r="W71" s="212"/>
      <c r="X71" s="213"/>
      <c r="Y71" s="213"/>
      <c r="Z71" s="213"/>
      <c r="AA71" s="213"/>
      <c r="AB71" s="213"/>
      <c r="AC71" s="213"/>
      <c r="AD71" s="213"/>
      <c r="AE71" s="213"/>
      <c r="AF71" s="213"/>
      <c r="AG71" s="213"/>
      <c r="AH71" s="213"/>
      <c r="AI71" s="213"/>
      <c r="AJ71" s="213"/>
      <c r="AK71" s="213"/>
      <c r="AL71" s="213"/>
      <c r="AM71" s="213"/>
      <c r="AQ71" s="184"/>
      <c r="AR71" s="184"/>
      <c r="AS71" s="20"/>
      <c r="AT71" s="185"/>
      <c r="AU71" s="184"/>
      <c r="AV71" s="184"/>
      <c r="AW71" s="20"/>
      <c r="AX71" s="20"/>
      <c r="AY71" s="184"/>
      <c r="AZ71" s="184"/>
      <c r="BA71" s="214">
        <f t="shared" ref="BA71:BH71" si="70">SUM(BA61:BA70)</f>
        <v>1</v>
      </c>
      <c r="BB71" s="214">
        <f t="shared" si="70"/>
        <v>0</v>
      </c>
      <c r="BC71" s="214">
        <f t="shared" si="70"/>
        <v>0</v>
      </c>
      <c r="BD71" s="214">
        <f t="shared" si="70"/>
        <v>2</v>
      </c>
      <c r="BE71" s="214">
        <f t="shared" si="70"/>
        <v>1</v>
      </c>
      <c r="BF71" s="214">
        <f t="shared" si="70"/>
        <v>0</v>
      </c>
      <c r="BG71" s="214">
        <f t="shared" si="70"/>
        <v>0</v>
      </c>
      <c r="BH71" s="214">
        <f t="shared" si="70"/>
        <v>2</v>
      </c>
      <c r="BI71" s="20">
        <f>SUM(BA71:BH71)</f>
        <v>6</v>
      </c>
    </row>
    <row r="72" spans="1:61" ht="13.5" hidden="1" customHeight="1" thickBot="1" x14ac:dyDescent="0.3">
      <c r="A72" s="169"/>
      <c r="B72" s="170"/>
      <c r="C72" s="223"/>
      <c r="D72" s="216" t="str">
        <f>E12</f>
        <v>Niederkirchen/Roßbach</v>
      </c>
      <c r="E72" s="173" t="str">
        <f>E3</f>
        <v>TV Rodenbach US I</v>
      </c>
      <c r="F72" s="176"/>
      <c r="G72" s="177"/>
      <c r="H72" s="174"/>
      <c r="I72" s="175"/>
      <c r="J72" s="176"/>
      <c r="K72" s="177"/>
      <c r="L72" s="174"/>
      <c r="M72" s="175"/>
      <c r="N72" s="176"/>
      <c r="O72" s="177"/>
      <c r="P72" s="180" t="str">
        <f>IF(F72="","",F72+H72+J72+L72+N72)</f>
        <v/>
      </c>
      <c r="Q72" s="181" t="str">
        <f t="shared" ref="Q72:Q81" si="71">IF(G72="","",G72+I72+K72+M72+O72)</f>
        <v/>
      </c>
      <c r="R72" s="180" t="str">
        <f>IF(F72="","",AQ72+AS72+AU72+AW72+AY72)</f>
        <v/>
      </c>
      <c r="S72" s="181" t="str">
        <f t="shared" ref="S72:S81" si="72">IF(G72="","",AR72+AT72+AV72+AX72+AZ72)</f>
        <v/>
      </c>
      <c r="T72" s="182">
        <f t="shared" si="31"/>
        <v>0</v>
      </c>
      <c r="U72" s="183">
        <f t="shared" si="32"/>
        <v>0</v>
      </c>
      <c r="V72" s="352"/>
      <c r="W72" s="352"/>
      <c r="X72" s="352"/>
      <c r="Y72" s="352"/>
      <c r="Z72" s="352"/>
      <c r="AA72" s="352"/>
      <c r="AB72" s="352"/>
      <c r="AC72" s="352"/>
      <c r="AD72" s="352"/>
      <c r="AE72" s="352"/>
      <c r="AF72" s="352"/>
      <c r="AG72" s="352"/>
      <c r="AH72" s="352"/>
      <c r="AI72" s="352"/>
      <c r="AJ72" s="352"/>
      <c r="AK72" s="352"/>
      <c r="AL72" s="352"/>
      <c r="AM72" s="353" t="str">
        <f t="shared" ref="AM72:AM81" ca="1" si="73">IF(U72&lt;&gt;"","",IF(C72&lt;&gt;"","verlegt",IF(B72&lt;TODAY(),"offen","")))</f>
        <v/>
      </c>
      <c r="AN72" s="353"/>
      <c r="AO72" s="354" t="str">
        <f ca="1">IF(U72&lt;&gt;"","",IF(C72="","",IF(C72&lt;TODAY(),"offen","")))</f>
        <v/>
      </c>
      <c r="AP72" s="354"/>
      <c r="AQ72" s="184">
        <f t="shared" ref="AQ72:AQ81" si="74">IF(F72&gt;G72,1,0)</f>
        <v>0</v>
      </c>
      <c r="AR72" s="184">
        <f t="shared" ref="AR72:AR81" si="75">IF(G72&gt;F72,1,0)</f>
        <v>0</v>
      </c>
      <c r="AS72" s="20">
        <f t="shared" ref="AS72:AS81" si="76">IF(H72&gt;I72,1,0)</f>
        <v>0</v>
      </c>
      <c r="AT72" s="185">
        <f t="shared" ref="AT72:AT81" si="77">IF(I72&gt;H72,1,0)</f>
        <v>0</v>
      </c>
      <c r="AU72" s="184">
        <f t="shared" ref="AU72:AU81" si="78">IF(J72&gt;K72,1,0)</f>
        <v>0</v>
      </c>
      <c r="AV72" s="184">
        <f t="shared" ref="AV72:AV81" si="79">IF(K72&gt;J72,1,0)</f>
        <v>0</v>
      </c>
      <c r="AW72" s="20">
        <f t="shared" ref="AW72:AW81" si="80">IF(L72&gt;M72,1,0)</f>
        <v>0</v>
      </c>
      <c r="AX72" s="20">
        <f t="shared" ref="AX72:AX81" si="81">IF(M72&gt;L72,1,0)</f>
        <v>0</v>
      </c>
      <c r="AY72" s="184">
        <f t="shared" ref="AY72:AY81" si="82">IF(N72&gt;O72,1,0)</f>
        <v>0</v>
      </c>
      <c r="AZ72" s="184">
        <f t="shared" ref="AZ72:AZ81" si="83">IF(O72&gt;N72,1,0)</f>
        <v>0</v>
      </c>
      <c r="BA72" s="133">
        <f t="shared" si="28"/>
        <v>0</v>
      </c>
      <c r="BB72" s="133">
        <f t="shared" si="29"/>
        <v>0</v>
      </c>
      <c r="BC72" s="133">
        <f t="shared" si="30"/>
        <v>0</v>
      </c>
      <c r="BD72" s="133">
        <f t="shared" si="33"/>
        <v>0</v>
      </c>
      <c r="BE72" s="133">
        <f>IF(U41=3,1,0)</f>
        <v>0</v>
      </c>
      <c r="BF72" s="133">
        <f>IF(U41=2,1,0)</f>
        <v>0</v>
      </c>
      <c r="BG72" s="133">
        <f>IF(U41=1,1,0)</f>
        <v>0</v>
      </c>
      <c r="BH72" s="133">
        <f>IF(AND(U41=0,T41&lt;&gt;0),1,0)</f>
        <v>0</v>
      </c>
      <c r="BI72" s="20"/>
    </row>
    <row r="73" spans="1:61" ht="13.5" hidden="1" customHeight="1" thickBot="1" x14ac:dyDescent="0.3">
      <c r="A73" s="186"/>
      <c r="B73" s="187"/>
      <c r="C73" s="217"/>
      <c r="D73" s="218" t="str">
        <f>D72</f>
        <v>Niederkirchen/Roßbach</v>
      </c>
      <c r="E73" s="190" t="str">
        <f>E6</f>
        <v>TSG Trppstadt</v>
      </c>
      <c r="F73" s="193"/>
      <c r="G73" s="194"/>
      <c r="H73" s="191"/>
      <c r="I73" s="192"/>
      <c r="J73" s="193"/>
      <c r="K73" s="194"/>
      <c r="L73" s="191"/>
      <c r="M73" s="192"/>
      <c r="N73" s="193"/>
      <c r="O73" s="194"/>
      <c r="P73" s="197" t="str">
        <f t="shared" ref="P73:P81" si="84">IF(F73="","",F73+H73+J73+L73+N73)</f>
        <v/>
      </c>
      <c r="Q73" s="198" t="str">
        <f t="shared" si="71"/>
        <v/>
      </c>
      <c r="R73" s="197" t="str">
        <f t="shared" ref="R73:R81" si="85">IF(F73="","",AQ73+AS73+AU73+AW73+AY73)</f>
        <v/>
      </c>
      <c r="S73" s="198" t="str">
        <f t="shared" si="72"/>
        <v/>
      </c>
      <c r="T73" s="182">
        <f t="shared" si="31"/>
        <v>0</v>
      </c>
      <c r="U73" s="183">
        <f t="shared" si="32"/>
        <v>0</v>
      </c>
      <c r="V73" s="355"/>
      <c r="W73" s="355"/>
      <c r="X73" s="355"/>
      <c r="Y73" s="355"/>
      <c r="Z73" s="355"/>
      <c r="AA73" s="355"/>
      <c r="AB73" s="355"/>
      <c r="AC73" s="355"/>
      <c r="AD73" s="355"/>
      <c r="AE73" s="355"/>
      <c r="AF73" s="355"/>
      <c r="AG73" s="355"/>
      <c r="AH73" s="355"/>
      <c r="AI73" s="355"/>
      <c r="AJ73" s="355"/>
      <c r="AK73" s="355"/>
      <c r="AL73" s="355"/>
      <c r="AM73" s="358" t="str">
        <f t="shared" ca="1" si="73"/>
        <v/>
      </c>
      <c r="AN73" s="358"/>
      <c r="AO73" s="357" t="str">
        <f t="shared" ref="AO73:AO81" ca="1" si="86">IF(U73&lt;&gt;"","",IF(C73="","",IF(C73&lt;TODAY(),"offen","")))</f>
        <v/>
      </c>
      <c r="AP73" s="357"/>
      <c r="AQ73" s="184">
        <f t="shared" si="74"/>
        <v>0</v>
      </c>
      <c r="AR73" s="184">
        <f t="shared" si="75"/>
        <v>0</v>
      </c>
      <c r="AS73" s="20">
        <f t="shared" si="76"/>
        <v>0</v>
      </c>
      <c r="AT73" s="185">
        <f t="shared" si="77"/>
        <v>0</v>
      </c>
      <c r="AU73" s="184">
        <f t="shared" si="78"/>
        <v>0</v>
      </c>
      <c r="AV73" s="184">
        <f t="shared" si="79"/>
        <v>0</v>
      </c>
      <c r="AW73" s="20">
        <f t="shared" si="80"/>
        <v>0</v>
      </c>
      <c r="AX73" s="20">
        <f t="shared" si="81"/>
        <v>0</v>
      </c>
      <c r="AY73" s="184">
        <f t="shared" si="82"/>
        <v>0</v>
      </c>
      <c r="AZ73" s="184">
        <f t="shared" si="83"/>
        <v>0</v>
      </c>
      <c r="BA73" s="133">
        <f t="shared" si="28"/>
        <v>0</v>
      </c>
      <c r="BB73" s="133">
        <f t="shared" si="29"/>
        <v>0</v>
      </c>
      <c r="BC73" s="133">
        <f t="shared" si="30"/>
        <v>0</v>
      </c>
      <c r="BD73" s="133">
        <f t="shared" si="33"/>
        <v>0</v>
      </c>
      <c r="BE73" s="133">
        <f>IF(U52=3,1,0)</f>
        <v>0</v>
      </c>
      <c r="BF73" s="133">
        <f>IF(U52=2,1,0)</f>
        <v>0</v>
      </c>
      <c r="BG73" s="133">
        <f>IF(U52=1,1,0)</f>
        <v>0</v>
      </c>
      <c r="BH73" s="133">
        <f>IF(AND(U52=0,T52&lt;&gt;0),1,0)</f>
        <v>0</v>
      </c>
      <c r="BI73" s="20"/>
    </row>
    <row r="74" spans="1:61" ht="13.5" hidden="1" customHeight="1" thickBot="1" x14ac:dyDescent="0.3">
      <c r="A74" s="186"/>
      <c r="B74" s="187"/>
      <c r="C74" s="217"/>
      <c r="D74" s="218" t="str">
        <f t="shared" ref="D74:D81" si="87">D73</f>
        <v>Niederkirchen/Roßbach</v>
      </c>
      <c r="E74" s="190" t="str">
        <f>E9</f>
        <v>Rodenbach/Weilerbach</v>
      </c>
      <c r="F74" s="193"/>
      <c r="G74" s="194"/>
      <c r="H74" s="191"/>
      <c r="I74" s="192"/>
      <c r="J74" s="193"/>
      <c r="K74" s="194"/>
      <c r="L74" s="191"/>
      <c r="M74" s="192"/>
      <c r="N74" s="193"/>
      <c r="O74" s="194"/>
      <c r="P74" s="197" t="str">
        <f t="shared" si="84"/>
        <v/>
      </c>
      <c r="Q74" s="198" t="str">
        <f t="shared" si="71"/>
        <v/>
      </c>
      <c r="R74" s="197" t="str">
        <f t="shared" si="85"/>
        <v/>
      </c>
      <c r="S74" s="198" t="str">
        <f t="shared" si="72"/>
        <v/>
      </c>
      <c r="T74" s="182">
        <f t="shared" si="31"/>
        <v>0</v>
      </c>
      <c r="U74" s="183">
        <f t="shared" si="32"/>
        <v>0</v>
      </c>
      <c r="V74" s="355"/>
      <c r="W74" s="355"/>
      <c r="X74" s="355"/>
      <c r="Y74" s="355"/>
      <c r="Z74" s="355"/>
      <c r="AA74" s="355"/>
      <c r="AB74" s="355"/>
      <c r="AC74" s="355"/>
      <c r="AD74" s="355"/>
      <c r="AE74" s="355"/>
      <c r="AF74" s="355"/>
      <c r="AG74" s="355"/>
      <c r="AH74" s="355"/>
      <c r="AI74" s="355"/>
      <c r="AJ74" s="355"/>
      <c r="AK74" s="355"/>
      <c r="AL74" s="355"/>
      <c r="AM74" s="358" t="str">
        <f t="shared" ca="1" si="73"/>
        <v/>
      </c>
      <c r="AN74" s="358"/>
      <c r="AO74" s="357" t="str">
        <f t="shared" ca="1" si="86"/>
        <v/>
      </c>
      <c r="AP74" s="357"/>
      <c r="AQ74" s="184">
        <f t="shared" si="74"/>
        <v>0</v>
      </c>
      <c r="AR74" s="184">
        <f t="shared" si="75"/>
        <v>0</v>
      </c>
      <c r="AS74" s="20">
        <f t="shared" si="76"/>
        <v>0</v>
      </c>
      <c r="AT74" s="185">
        <f t="shared" si="77"/>
        <v>0</v>
      </c>
      <c r="AU74" s="184">
        <f t="shared" si="78"/>
        <v>0</v>
      </c>
      <c r="AV74" s="184">
        <f t="shared" si="79"/>
        <v>0</v>
      </c>
      <c r="AW74" s="20">
        <f t="shared" si="80"/>
        <v>0</v>
      </c>
      <c r="AX74" s="20">
        <f t="shared" si="81"/>
        <v>0</v>
      </c>
      <c r="AY74" s="184">
        <f t="shared" si="82"/>
        <v>0</v>
      </c>
      <c r="AZ74" s="184">
        <f t="shared" si="83"/>
        <v>0</v>
      </c>
      <c r="BA74" s="133">
        <f t="shared" si="28"/>
        <v>0</v>
      </c>
      <c r="BB74" s="133">
        <f t="shared" si="29"/>
        <v>0</v>
      </c>
      <c r="BC74" s="133">
        <f t="shared" si="30"/>
        <v>0</v>
      </c>
      <c r="BD74" s="133">
        <f t="shared" si="33"/>
        <v>0</v>
      </c>
      <c r="BE74" s="133">
        <f>IF(U63=3,1,0)</f>
        <v>0</v>
      </c>
      <c r="BF74" s="133">
        <f>IF(U63=2,1,0)</f>
        <v>0</v>
      </c>
      <c r="BG74" s="133">
        <f>IF(U63=1,1,0)</f>
        <v>0</v>
      </c>
      <c r="BH74" s="133">
        <f>IF(AND(U63=0,T63&lt;&gt;0),1,0)</f>
        <v>0</v>
      </c>
      <c r="BI74" s="20"/>
    </row>
    <row r="75" spans="1:61" ht="13.5" hidden="1" customHeight="1" thickBot="1" x14ac:dyDescent="0.3">
      <c r="A75" s="186"/>
      <c r="B75" s="187"/>
      <c r="C75" s="217"/>
      <c r="D75" s="218" t="str">
        <f t="shared" si="87"/>
        <v>Niederkirchen/Roßbach</v>
      </c>
      <c r="E75" s="190" t="str">
        <f>E15</f>
        <v>TV Rodenbach US II</v>
      </c>
      <c r="F75" s="193"/>
      <c r="G75" s="194"/>
      <c r="H75" s="191"/>
      <c r="I75" s="192"/>
      <c r="J75" s="193"/>
      <c r="K75" s="194"/>
      <c r="L75" s="191"/>
      <c r="M75" s="192"/>
      <c r="N75" s="193"/>
      <c r="O75" s="194"/>
      <c r="P75" s="197" t="str">
        <f t="shared" si="84"/>
        <v/>
      </c>
      <c r="Q75" s="198" t="str">
        <f t="shared" si="71"/>
        <v/>
      </c>
      <c r="R75" s="197" t="str">
        <f t="shared" si="85"/>
        <v/>
      </c>
      <c r="S75" s="198" t="str">
        <f t="shared" si="72"/>
        <v/>
      </c>
      <c r="T75" s="182">
        <f t="shared" si="31"/>
        <v>0</v>
      </c>
      <c r="U75" s="183">
        <f t="shared" si="32"/>
        <v>0</v>
      </c>
      <c r="V75" s="355"/>
      <c r="W75" s="355"/>
      <c r="X75" s="355"/>
      <c r="Y75" s="355"/>
      <c r="Z75" s="355"/>
      <c r="AA75" s="355"/>
      <c r="AB75" s="355"/>
      <c r="AC75" s="355"/>
      <c r="AD75" s="355"/>
      <c r="AE75" s="355"/>
      <c r="AF75" s="355"/>
      <c r="AG75" s="355"/>
      <c r="AH75" s="355"/>
      <c r="AI75" s="355"/>
      <c r="AJ75" s="355"/>
      <c r="AK75" s="355"/>
      <c r="AL75" s="355"/>
      <c r="AM75" s="356" t="str">
        <f t="shared" ca="1" si="73"/>
        <v/>
      </c>
      <c r="AN75" s="356"/>
      <c r="AO75" s="357" t="str">
        <f t="shared" ca="1" si="86"/>
        <v/>
      </c>
      <c r="AP75" s="357"/>
      <c r="AQ75" s="184">
        <f t="shared" si="74"/>
        <v>0</v>
      </c>
      <c r="AR75" s="184">
        <f t="shared" si="75"/>
        <v>0</v>
      </c>
      <c r="AS75" s="20">
        <f t="shared" si="76"/>
        <v>0</v>
      </c>
      <c r="AT75" s="185">
        <f t="shared" si="77"/>
        <v>0</v>
      </c>
      <c r="AU75" s="184">
        <f t="shared" si="78"/>
        <v>0</v>
      </c>
      <c r="AV75" s="184">
        <f t="shared" si="79"/>
        <v>0</v>
      </c>
      <c r="AW75" s="20">
        <f t="shared" si="80"/>
        <v>0</v>
      </c>
      <c r="AX75" s="20">
        <f t="shared" si="81"/>
        <v>0</v>
      </c>
      <c r="AY75" s="184">
        <f t="shared" si="82"/>
        <v>0</v>
      </c>
      <c r="AZ75" s="184">
        <f t="shared" si="83"/>
        <v>0</v>
      </c>
      <c r="BA75" s="133">
        <f t="shared" si="28"/>
        <v>0</v>
      </c>
      <c r="BB75" s="133">
        <f t="shared" si="29"/>
        <v>0</v>
      </c>
      <c r="BC75" s="133">
        <f t="shared" si="30"/>
        <v>0</v>
      </c>
      <c r="BD75" s="133">
        <f t="shared" si="33"/>
        <v>0</v>
      </c>
      <c r="BE75" s="133">
        <f>IF(U86=3,1,0)</f>
        <v>0</v>
      </c>
      <c r="BF75" s="133">
        <f>IF(U86=2,1,0)</f>
        <v>0</v>
      </c>
      <c r="BG75" s="133">
        <f>IF(U86=1,1,0)</f>
        <v>0</v>
      </c>
      <c r="BH75" s="133">
        <f>IF(AND(U86=0,T86&lt;&gt;0),1,0)</f>
        <v>0</v>
      </c>
      <c r="BI75" s="20"/>
    </row>
    <row r="76" spans="1:61" ht="13.5" hidden="1" customHeight="1" x14ac:dyDescent="0.25">
      <c r="A76" s="186"/>
      <c r="B76" s="187"/>
      <c r="C76" s="219"/>
      <c r="D76" s="218" t="str">
        <f t="shared" si="87"/>
        <v>Niederkirchen/Roßbach</v>
      </c>
      <c r="E76" s="190">
        <f>E18</f>
        <v>0</v>
      </c>
      <c r="F76" s="193"/>
      <c r="G76" s="194"/>
      <c r="H76" s="191"/>
      <c r="I76" s="192"/>
      <c r="J76" s="193"/>
      <c r="K76" s="194"/>
      <c r="L76" s="191"/>
      <c r="M76" s="192"/>
      <c r="N76" s="193"/>
      <c r="O76" s="194"/>
      <c r="P76" s="197" t="str">
        <f t="shared" si="84"/>
        <v/>
      </c>
      <c r="Q76" s="198" t="str">
        <f t="shared" si="71"/>
        <v/>
      </c>
      <c r="R76" s="197" t="str">
        <f t="shared" si="85"/>
        <v/>
      </c>
      <c r="S76" s="198" t="str">
        <f t="shared" si="72"/>
        <v/>
      </c>
      <c r="T76" s="182">
        <f t="shared" si="31"/>
        <v>0</v>
      </c>
      <c r="U76" s="183">
        <f t="shared" si="32"/>
        <v>0</v>
      </c>
      <c r="V76" s="355"/>
      <c r="W76" s="355"/>
      <c r="X76" s="355"/>
      <c r="Y76" s="355"/>
      <c r="Z76" s="355"/>
      <c r="AA76" s="355"/>
      <c r="AB76" s="355"/>
      <c r="AC76" s="355"/>
      <c r="AD76" s="355"/>
      <c r="AE76" s="355"/>
      <c r="AF76" s="355"/>
      <c r="AG76" s="355"/>
      <c r="AH76" s="355"/>
      <c r="AI76" s="355"/>
      <c r="AJ76" s="355"/>
      <c r="AK76" s="355"/>
      <c r="AL76" s="355"/>
      <c r="AM76" s="358" t="str">
        <f t="shared" ca="1" si="73"/>
        <v/>
      </c>
      <c r="AN76" s="358"/>
      <c r="AO76" s="357" t="str">
        <f t="shared" ca="1" si="86"/>
        <v/>
      </c>
      <c r="AP76" s="357"/>
      <c r="AQ76" s="184">
        <f t="shared" si="74"/>
        <v>0</v>
      </c>
      <c r="AR76" s="184">
        <f t="shared" si="75"/>
        <v>0</v>
      </c>
      <c r="AS76" s="20">
        <f t="shared" si="76"/>
        <v>0</v>
      </c>
      <c r="AT76" s="185">
        <f t="shared" si="77"/>
        <v>0</v>
      </c>
      <c r="AU76" s="184">
        <f t="shared" si="78"/>
        <v>0</v>
      </c>
      <c r="AV76" s="184">
        <f t="shared" si="79"/>
        <v>0</v>
      </c>
      <c r="AW76" s="20">
        <f t="shared" si="80"/>
        <v>0</v>
      </c>
      <c r="AX76" s="20">
        <f t="shared" si="81"/>
        <v>0</v>
      </c>
      <c r="AY76" s="184">
        <f t="shared" si="82"/>
        <v>0</v>
      </c>
      <c r="AZ76" s="184">
        <f t="shared" si="83"/>
        <v>0</v>
      </c>
      <c r="BA76" s="133">
        <f t="shared" si="28"/>
        <v>0</v>
      </c>
      <c r="BB76" s="133">
        <f t="shared" si="29"/>
        <v>0</v>
      </c>
      <c r="BC76" s="133">
        <f t="shared" si="30"/>
        <v>0</v>
      </c>
      <c r="BD76" s="133">
        <f t="shared" si="33"/>
        <v>0</v>
      </c>
      <c r="BE76" s="133">
        <f>IF(U97=3,1,0)</f>
        <v>0</v>
      </c>
      <c r="BF76" s="133">
        <f>IF(U97=2,1,0)</f>
        <v>0</v>
      </c>
      <c r="BG76" s="133">
        <f>IF(U97=1,1,0)</f>
        <v>0</v>
      </c>
      <c r="BH76" s="133">
        <f>IF(AND(U97=0,T97&lt;&gt;0),1,0)</f>
        <v>0</v>
      </c>
      <c r="BI76" s="20"/>
    </row>
    <row r="77" spans="1:61" ht="13.5" hidden="1" customHeight="1" x14ac:dyDescent="0.25">
      <c r="A77" s="186"/>
      <c r="B77" s="187"/>
      <c r="C77" s="219"/>
      <c r="D77" s="218" t="str">
        <f t="shared" si="87"/>
        <v>Niederkirchen/Roßbach</v>
      </c>
      <c r="E77" s="190">
        <f>E21</f>
        <v>0</v>
      </c>
      <c r="F77" s="193"/>
      <c r="G77" s="194"/>
      <c r="H77" s="191"/>
      <c r="I77" s="192"/>
      <c r="J77" s="193"/>
      <c r="K77" s="194"/>
      <c r="L77" s="191"/>
      <c r="M77" s="192"/>
      <c r="N77" s="193"/>
      <c r="O77" s="194"/>
      <c r="P77" s="197" t="str">
        <f t="shared" si="84"/>
        <v/>
      </c>
      <c r="Q77" s="198" t="str">
        <f t="shared" si="71"/>
        <v/>
      </c>
      <c r="R77" s="197" t="str">
        <f t="shared" si="85"/>
        <v/>
      </c>
      <c r="S77" s="198" t="str">
        <f t="shared" si="72"/>
        <v/>
      </c>
      <c r="T77" s="182">
        <f t="shared" si="31"/>
        <v>0</v>
      </c>
      <c r="U77" s="183">
        <f t="shared" si="32"/>
        <v>0</v>
      </c>
      <c r="V77" s="355"/>
      <c r="W77" s="355"/>
      <c r="X77" s="355"/>
      <c r="Y77" s="355"/>
      <c r="Z77" s="355"/>
      <c r="AA77" s="355"/>
      <c r="AB77" s="355"/>
      <c r="AC77" s="355"/>
      <c r="AD77" s="355"/>
      <c r="AE77" s="355"/>
      <c r="AF77" s="355"/>
      <c r="AG77" s="355"/>
      <c r="AH77" s="355"/>
      <c r="AI77" s="355"/>
      <c r="AJ77" s="355"/>
      <c r="AK77" s="355"/>
      <c r="AL77" s="355"/>
      <c r="AM77" s="358" t="str">
        <f t="shared" ca="1" si="73"/>
        <v/>
      </c>
      <c r="AN77" s="358"/>
      <c r="AO77" s="357" t="str">
        <f t="shared" ca="1" si="86"/>
        <v/>
      </c>
      <c r="AP77" s="357"/>
      <c r="AQ77" s="184">
        <f t="shared" si="74"/>
        <v>0</v>
      </c>
      <c r="AR77" s="184">
        <f t="shared" si="75"/>
        <v>0</v>
      </c>
      <c r="AS77" s="20">
        <f t="shared" si="76"/>
        <v>0</v>
      </c>
      <c r="AT77" s="185">
        <f t="shared" si="77"/>
        <v>0</v>
      </c>
      <c r="AU77" s="184">
        <f t="shared" si="78"/>
        <v>0</v>
      </c>
      <c r="AV77" s="184">
        <f t="shared" si="79"/>
        <v>0</v>
      </c>
      <c r="AW77" s="20">
        <f t="shared" si="80"/>
        <v>0</v>
      </c>
      <c r="AX77" s="20">
        <f t="shared" si="81"/>
        <v>0</v>
      </c>
      <c r="AY77" s="184">
        <f t="shared" si="82"/>
        <v>0</v>
      </c>
      <c r="AZ77" s="184">
        <f t="shared" si="83"/>
        <v>0</v>
      </c>
      <c r="BA77" s="133">
        <f t="shared" si="28"/>
        <v>0</v>
      </c>
      <c r="BB77" s="133">
        <f t="shared" si="29"/>
        <v>0</v>
      </c>
      <c r="BC77" s="133">
        <f t="shared" si="30"/>
        <v>0</v>
      </c>
      <c r="BD77" s="133">
        <f>IF(AND(T77=0,U77&lt;&gt;0),1,0)</f>
        <v>0</v>
      </c>
      <c r="BE77" s="133">
        <f>IF(U108=3,1,0)</f>
        <v>0</v>
      </c>
      <c r="BF77" s="133">
        <f>IF(U108=2,1,0)</f>
        <v>0</v>
      </c>
      <c r="BG77" s="133">
        <f>IF(U108=1,1,0)</f>
        <v>0</v>
      </c>
      <c r="BH77" s="133">
        <f>IF(AND(U108=0,T108&lt;&gt;0),1,0)</f>
        <v>0</v>
      </c>
      <c r="BI77" s="20"/>
    </row>
    <row r="78" spans="1:61" ht="13.5" hidden="1" customHeight="1" x14ac:dyDescent="0.25">
      <c r="A78" s="186"/>
      <c r="B78" s="187"/>
      <c r="C78" s="219"/>
      <c r="D78" s="218" t="str">
        <f t="shared" si="87"/>
        <v>Niederkirchen/Roßbach</v>
      </c>
      <c r="E78" s="190">
        <f>E24</f>
        <v>0</v>
      </c>
      <c r="F78" s="193"/>
      <c r="G78" s="194"/>
      <c r="H78" s="191"/>
      <c r="I78" s="192"/>
      <c r="J78" s="193"/>
      <c r="K78" s="194"/>
      <c r="L78" s="191"/>
      <c r="M78" s="192"/>
      <c r="N78" s="193"/>
      <c r="O78" s="194"/>
      <c r="P78" s="197" t="str">
        <f t="shared" si="84"/>
        <v/>
      </c>
      <c r="Q78" s="198" t="str">
        <f t="shared" si="71"/>
        <v/>
      </c>
      <c r="R78" s="197" t="str">
        <f t="shared" si="85"/>
        <v/>
      </c>
      <c r="S78" s="198" t="str">
        <f t="shared" si="72"/>
        <v/>
      </c>
      <c r="T78" s="182">
        <f t="shared" si="31"/>
        <v>0</v>
      </c>
      <c r="U78" s="183">
        <f t="shared" si="32"/>
        <v>0</v>
      </c>
      <c r="V78" s="355"/>
      <c r="W78" s="355"/>
      <c r="X78" s="355"/>
      <c r="Y78" s="355"/>
      <c r="Z78" s="355"/>
      <c r="AA78" s="355"/>
      <c r="AB78" s="355"/>
      <c r="AC78" s="355"/>
      <c r="AD78" s="355"/>
      <c r="AE78" s="355"/>
      <c r="AF78" s="355"/>
      <c r="AG78" s="355"/>
      <c r="AH78" s="355"/>
      <c r="AI78" s="355"/>
      <c r="AJ78" s="355"/>
      <c r="AK78" s="355"/>
      <c r="AL78" s="355"/>
      <c r="AM78" s="358" t="str">
        <f t="shared" ca="1" si="73"/>
        <v/>
      </c>
      <c r="AN78" s="358"/>
      <c r="AO78" s="357" t="str">
        <f t="shared" ca="1" si="86"/>
        <v/>
      </c>
      <c r="AP78" s="357"/>
      <c r="AQ78" s="184">
        <f t="shared" si="74"/>
        <v>0</v>
      </c>
      <c r="AR78" s="184">
        <f t="shared" si="75"/>
        <v>0</v>
      </c>
      <c r="AS78" s="20">
        <f t="shared" si="76"/>
        <v>0</v>
      </c>
      <c r="AT78" s="185">
        <f t="shared" si="77"/>
        <v>0</v>
      </c>
      <c r="AU78" s="184">
        <f t="shared" si="78"/>
        <v>0</v>
      </c>
      <c r="AV78" s="184">
        <f t="shared" si="79"/>
        <v>0</v>
      </c>
      <c r="AW78" s="20">
        <f t="shared" si="80"/>
        <v>0</v>
      </c>
      <c r="AX78" s="20">
        <f t="shared" si="81"/>
        <v>0</v>
      </c>
      <c r="AY78" s="184">
        <f t="shared" si="82"/>
        <v>0</v>
      </c>
      <c r="AZ78" s="184">
        <f t="shared" si="83"/>
        <v>0</v>
      </c>
      <c r="BA78" s="133">
        <f t="shared" si="28"/>
        <v>0</v>
      </c>
      <c r="BB78" s="133">
        <f t="shared" si="29"/>
        <v>0</v>
      </c>
      <c r="BC78" s="133">
        <f t="shared" si="30"/>
        <v>0</v>
      </c>
      <c r="BD78" s="133">
        <f t="shared" si="33"/>
        <v>0</v>
      </c>
      <c r="BE78" s="133">
        <f>IF(U119=3,1,0)</f>
        <v>0</v>
      </c>
      <c r="BF78" s="133">
        <f>IF(U119=2,1,0)</f>
        <v>0</v>
      </c>
      <c r="BG78" s="133">
        <f>IF(U119=1,1,0)</f>
        <v>0</v>
      </c>
      <c r="BH78" s="133">
        <f>IF(AND(U119=0,T119&lt;&gt;0),1,0)</f>
        <v>0</v>
      </c>
      <c r="BI78" s="20"/>
    </row>
    <row r="79" spans="1:61" ht="13.5" hidden="1" customHeight="1" x14ac:dyDescent="0.25">
      <c r="A79" s="186"/>
      <c r="B79" s="187"/>
      <c r="C79" s="219"/>
      <c r="D79" s="218" t="str">
        <f t="shared" si="87"/>
        <v>Niederkirchen/Roßbach</v>
      </c>
      <c r="E79" s="190">
        <f>E27</f>
        <v>0</v>
      </c>
      <c r="F79" s="193"/>
      <c r="G79" s="194"/>
      <c r="H79" s="191"/>
      <c r="I79" s="192"/>
      <c r="J79" s="193"/>
      <c r="K79" s="194"/>
      <c r="L79" s="191"/>
      <c r="M79" s="192"/>
      <c r="N79" s="193"/>
      <c r="O79" s="194"/>
      <c r="P79" s="197" t="str">
        <f t="shared" si="84"/>
        <v/>
      </c>
      <c r="Q79" s="198" t="str">
        <f t="shared" si="71"/>
        <v/>
      </c>
      <c r="R79" s="197" t="str">
        <f t="shared" si="85"/>
        <v/>
      </c>
      <c r="S79" s="198" t="str">
        <f t="shared" si="72"/>
        <v/>
      </c>
      <c r="T79" s="182">
        <f t="shared" si="31"/>
        <v>0</v>
      </c>
      <c r="U79" s="183">
        <f t="shared" si="32"/>
        <v>0</v>
      </c>
      <c r="V79" s="355"/>
      <c r="W79" s="355"/>
      <c r="X79" s="355"/>
      <c r="Y79" s="355"/>
      <c r="Z79" s="355"/>
      <c r="AA79" s="355"/>
      <c r="AB79" s="355"/>
      <c r="AC79" s="355"/>
      <c r="AD79" s="355"/>
      <c r="AE79" s="355"/>
      <c r="AF79" s="355"/>
      <c r="AG79" s="355"/>
      <c r="AH79" s="355"/>
      <c r="AI79" s="355"/>
      <c r="AJ79" s="355"/>
      <c r="AK79" s="355"/>
      <c r="AL79" s="355"/>
      <c r="AM79" s="358" t="str">
        <f t="shared" ca="1" si="73"/>
        <v/>
      </c>
      <c r="AN79" s="358"/>
      <c r="AO79" s="357" t="str">
        <f t="shared" ca="1" si="86"/>
        <v/>
      </c>
      <c r="AP79" s="357"/>
      <c r="AQ79" s="184">
        <f t="shared" si="74"/>
        <v>0</v>
      </c>
      <c r="AR79" s="184">
        <f t="shared" si="75"/>
        <v>0</v>
      </c>
      <c r="AS79" s="20">
        <f t="shared" si="76"/>
        <v>0</v>
      </c>
      <c r="AT79" s="185">
        <f t="shared" si="77"/>
        <v>0</v>
      </c>
      <c r="AU79" s="184">
        <f t="shared" si="78"/>
        <v>0</v>
      </c>
      <c r="AV79" s="184">
        <f t="shared" si="79"/>
        <v>0</v>
      </c>
      <c r="AW79" s="20">
        <f t="shared" si="80"/>
        <v>0</v>
      </c>
      <c r="AX79" s="20">
        <f t="shared" si="81"/>
        <v>0</v>
      </c>
      <c r="AY79" s="184">
        <f t="shared" si="82"/>
        <v>0</v>
      </c>
      <c r="AZ79" s="184">
        <f t="shared" si="83"/>
        <v>0</v>
      </c>
      <c r="BA79" s="133">
        <f t="shared" si="28"/>
        <v>0</v>
      </c>
      <c r="BB79" s="133">
        <f t="shared" si="29"/>
        <v>0</v>
      </c>
      <c r="BC79" s="133">
        <f t="shared" si="30"/>
        <v>0</v>
      </c>
      <c r="BD79" s="133">
        <f t="shared" si="33"/>
        <v>0</v>
      </c>
      <c r="BE79" s="133">
        <f>IF(U130=3,1,0)</f>
        <v>0</v>
      </c>
      <c r="BF79" s="133">
        <f>IF(U130=2,1,0)</f>
        <v>0</v>
      </c>
      <c r="BG79" s="133">
        <f>IF(U130=1,1,0)</f>
        <v>0</v>
      </c>
      <c r="BH79" s="133">
        <f>IF(AND(U130=0,T130&lt;&gt;0),1,0)</f>
        <v>0</v>
      </c>
      <c r="BI79" s="20"/>
    </row>
    <row r="80" spans="1:61" ht="13.5" hidden="1" customHeight="1" x14ac:dyDescent="0.25">
      <c r="A80" s="186"/>
      <c r="B80" s="187"/>
      <c r="C80" s="219"/>
      <c r="D80" s="218" t="str">
        <f t="shared" si="87"/>
        <v>Niederkirchen/Roßbach</v>
      </c>
      <c r="E80" s="190">
        <f>E30</f>
        <v>0</v>
      </c>
      <c r="F80" s="193"/>
      <c r="G80" s="194"/>
      <c r="H80" s="191"/>
      <c r="I80" s="192"/>
      <c r="J80" s="193"/>
      <c r="K80" s="194"/>
      <c r="L80" s="191"/>
      <c r="M80" s="192"/>
      <c r="N80" s="193"/>
      <c r="O80" s="194"/>
      <c r="P80" s="197" t="str">
        <f t="shared" si="84"/>
        <v/>
      </c>
      <c r="Q80" s="198" t="str">
        <f t="shared" si="71"/>
        <v/>
      </c>
      <c r="R80" s="197" t="str">
        <f t="shared" si="85"/>
        <v/>
      </c>
      <c r="S80" s="198" t="str">
        <f t="shared" si="72"/>
        <v/>
      </c>
      <c r="T80" s="182">
        <f t="shared" si="31"/>
        <v>0</v>
      </c>
      <c r="U80" s="183">
        <f t="shared" si="32"/>
        <v>0</v>
      </c>
      <c r="V80" s="355"/>
      <c r="W80" s="355"/>
      <c r="X80" s="355"/>
      <c r="Y80" s="355"/>
      <c r="Z80" s="355"/>
      <c r="AA80" s="355"/>
      <c r="AB80" s="355"/>
      <c r="AC80" s="355"/>
      <c r="AD80" s="355"/>
      <c r="AE80" s="355"/>
      <c r="AF80" s="355"/>
      <c r="AG80" s="355"/>
      <c r="AH80" s="355"/>
      <c r="AI80" s="355"/>
      <c r="AJ80" s="355"/>
      <c r="AK80" s="355"/>
      <c r="AL80" s="355"/>
      <c r="AM80" s="358" t="str">
        <f t="shared" ca="1" si="73"/>
        <v/>
      </c>
      <c r="AN80" s="358"/>
      <c r="AO80" s="357" t="str">
        <f t="shared" ca="1" si="86"/>
        <v/>
      </c>
      <c r="AP80" s="357"/>
      <c r="AQ80" s="184">
        <f t="shared" si="74"/>
        <v>0</v>
      </c>
      <c r="AR80" s="184">
        <f t="shared" si="75"/>
        <v>0</v>
      </c>
      <c r="AS80" s="20">
        <f t="shared" si="76"/>
        <v>0</v>
      </c>
      <c r="AT80" s="185">
        <f t="shared" si="77"/>
        <v>0</v>
      </c>
      <c r="AU80" s="184">
        <f t="shared" si="78"/>
        <v>0</v>
      </c>
      <c r="AV80" s="184">
        <f t="shared" si="79"/>
        <v>0</v>
      </c>
      <c r="AW80" s="20">
        <f t="shared" si="80"/>
        <v>0</v>
      </c>
      <c r="AX80" s="20">
        <f t="shared" si="81"/>
        <v>0</v>
      </c>
      <c r="AY80" s="184">
        <f t="shared" si="82"/>
        <v>0</v>
      </c>
      <c r="AZ80" s="184">
        <f t="shared" si="83"/>
        <v>0</v>
      </c>
      <c r="BA80" s="133">
        <f t="shared" si="28"/>
        <v>0</v>
      </c>
      <c r="BB80" s="133">
        <f t="shared" si="29"/>
        <v>0</v>
      </c>
      <c r="BC80" s="133">
        <f t="shared" si="30"/>
        <v>0</v>
      </c>
      <c r="BD80" s="133">
        <f t="shared" si="33"/>
        <v>0</v>
      </c>
      <c r="BE80" s="133">
        <f>IF(U141=3,1,0)</f>
        <v>0</v>
      </c>
      <c r="BF80" s="133">
        <f>IF(U141=2,1,0)</f>
        <v>0</v>
      </c>
      <c r="BG80" s="133">
        <f>IF(U141=1,1,0)</f>
        <v>0</v>
      </c>
      <c r="BH80" s="133">
        <f>IF(AND(U141=0,T141&lt;&gt;0),1,0)</f>
        <v>0</v>
      </c>
      <c r="BI80" s="20"/>
    </row>
    <row r="81" spans="1:61" ht="13.5" hidden="1" customHeight="1" x14ac:dyDescent="0.25">
      <c r="A81" s="200"/>
      <c r="B81" s="201"/>
      <c r="C81" s="220"/>
      <c r="D81" s="221" t="str">
        <f t="shared" si="87"/>
        <v>Niederkirchen/Roßbach</v>
      </c>
      <c r="E81" s="222">
        <f>E33</f>
        <v>0</v>
      </c>
      <c r="F81" s="206"/>
      <c r="G81" s="207"/>
      <c r="H81" s="204"/>
      <c r="I81" s="205"/>
      <c r="J81" s="206"/>
      <c r="K81" s="207"/>
      <c r="L81" s="204"/>
      <c r="M81" s="205"/>
      <c r="N81" s="206"/>
      <c r="O81" s="207"/>
      <c r="P81" s="210" t="str">
        <f t="shared" si="84"/>
        <v/>
      </c>
      <c r="Q81" s="211" t="str">
        <f t="shared" si="71"/>
        <v/>
      </c>
      <c r="R81" s="210" t="str">
        <f t="shared" si="85"/>
        <v/>
      </c>
      <c r="S81" s="211" t="str">
        <f t="shared" si="72"/>
        <v/>
      </c>
      <c r="T81" s="182">
        <f t="shared" si="31"/>
        <v>0</v>
      </c>
      <c r="U81" s="183">
        <f t="shared" si="32"/>
        <v>0</v>
      </c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  <c r="AL81" s="359"/>
      <c r="AM81" s="360" t="str">
        <f t="shared" ca="1" si="73"/>
        <v/>
      </c>
      <c r="AN81" s="360"/>
      <c r="AO81" s="361" t="str">
        <f t="shared" ca="1" si="86"/>
        <v/>
      </c>
      <c r="AP81" s="361"/>
      <c r="AQ81" s="184">
        <f t="shared" si="74"/>
        <v>0</v>
      </c>
      <c r="AR81" s="184">
        <f t="shared" si="75"/>
        <v>0</v>
      </c>
      <c r="AS81" s="20">
        <f t="shared" si="76"/>
        <v>0</v>
      </c>
      <c r="AT81" s="185">
        <f t="shared" si="77"/>
        <v>0</v>
      </c>
      <c r="AU81" s="184">
        <f t="shared" si="78"/>
        <v>0</v>
      </c>
      <c r="AV81" s="184">
        <f t="shared" si="79"/>
        <v>0</v>
      </c>
      <c r="AW81" s="20">
        <f t="shared" si="80"/>
        <v>0</v>
      </c>
      <c r="AX81" s="20">
        <f t="shared" si="81"/>
        <v>0</v>
      </c>
      <c r="AY81" s="184">
        <f t="shared" si="82"/>
        <v>0</v>
      </c>
      <c r="AZ81" s="184">
        <f t="shared" si="83"/>
        <v>0</v>
      </c>
      <c r="BA81" s="133">
        <f t="shared" si="28"/>
        <v>0</v>
      </c>
      <c r="BB81" s="133">
        <f t="shared" si="29"/>
        <v>0</v>
      </c>
      <c r="BC81" s="133">
        <f t="shared" si="30"/>
        <v>0</v>
      </c>
      <c r="BD81" s="133">
        <f t="shared" si="33"/>
        <v>0</v>
      </c>
      <c r="BE81" s="133">
        <f>IF(U152=3,1,0)</f>
        <v>0</v>
      </c>
      <c r="BF81" s="133">
        <f>IF(U152=2,1,0)</f>
        <v>0</v>
      </c>
      <c r="BG81" s="133">
        <f>IF(U152=1,1,0)</f>
        <v>0</v>
      </c>
      <c r="BH81" s="133">
        <f>IF(AND(U152=0,T152&lt;&gt;0),1,0)</f>
        <v>0</v>
      </c>
      <c r="BI81" s="20"/>
    </row>
    <row r="82" spans="1:61" ht="13.5" hidden="1" customHeight="1" thickBot="1" x14ac:dyDescent="0.3">
      <c r="A82" s="18"/>
      <c r="C82" s="20"/>
      <c r="D82" s="16"/>
      <c r="E82" s="16"/>
      <c r="T82" s="182">
        <f t="shared" si="31"/>
        <v>0</v>
      </c>
      <c r="U82" s="183">
        <f t="shared" si="32"/>
        <v>0</v>
      </c>
      <c r="V82" s="212"/>
      <c r="W82" s="212"/>
      <c r="X82" s="213"/>
      <c r="Y82" s="213"/>
      <c r="Z82" s="213"/>
      <c r="AA82" s="213"/>
      <c r="AB82" s="213"/>
      <c r="AC82" s="213"/>
      <c r="AD82" s="213"/>
      <c r="AE82" s="213"/>
      <c r="AF82" s="213"/>
      <c r="AG82" s="213"/>
      <c r="AH82" s="213"/>
      <c r="AI82" s="213"/>
      <c r="AJ82" s="213"/>
      <c r="AK82" s="213"/>
      <c r="AL82" s="213"/>
      <c r="AM82" s="213"/>
      <c r="AQ82" s="184"/>
      <c r="AR82" s="184"/>
      <c r="AS82" s="20"/>
      <c r="AT82" s="185"/>
      <c r="AU82" s="184"/>
      <c r="AV82" s="184"/>
      <c r="AW82" s="20"/>
      <c r="AX82" s="20"/>
      <c r="AY82" s="184"/>
      <c r="AZ82" s="184"/>
      <c r="BA82" s="214">
        <f t="shared" ref="BA82:BH82" si="88">SUM(BA72:BA81)</f>
        <v>0</v>
      </c>
      <c r="BB82" s="214">
        <f t="shared" si="88"/>
        <v>0</v>
      </c>
      <c r="BC82" s="214">
        <f t="shared" si="88"/>
        <v>0</v>
      </c>
      <c r="BD82" s="214">
        <f t="shared" si="88"/>
        <v>0</v>
      </c>
      <c r="BE82" s="214">
        <f t="shared" si="88"/>
        <v>0</v>
      </c>
      <c r="BF82" s="214">
        <f t="shared" si="88"/>
        <v>0</v>
      </c>
      <c r="BG82" s="214">
        <f t="shared" si="88"/>
        <v>0</v>
      </c>
      <c r="BH82" s="214">
        <f t="shared" si="88"/>
        <v>0</v>
      </c>
      <c r="BI82" s="20">
        <f>SUM(BA82:BH82)</f>
        <v>0</v>
      </c>
    </row>
    <row r="83" spans="1:61" ht="13.5" customHeight="1" thickBot="1" x14ac:dyDescent="0.3">
      <c r="A83" s="169"/>
      <c r="B83" s="170"/>
      <c r="C83" s="215"/>
      <c r="D83" s="216" t="str">
        <f>E15</f>
        <v>TV Rodenbach US II</v>
      </c>
      <c r="E83" s="173" t="str">
        <f>E3</f>
        <v>TV Rodenbach US I</v>
      </c>
      <c r="F83" s="176">
        <v>25</v>
      </c>
      <c r="G83" s="177">
        <v>12</v>
      </c>
      <c r="H83" s="174">
        <v>20</v>
      </c>
      <c r="I83" s="175">
        <v>25</v>
      </c>
      <c r="J83" s="176">
        <v>8</v>
      </c>
      <c r="K83" s="177">
        <v>25</v>
      </c>
      <c r="L83" s="174">
        <v>18</v>
      </c>
      <c r="M83" s="175">
        <v>25</v>
      </c>
      <c r="N83" s="176"/>
      <c r="O83" s="177"/>
      <c r="P83" s="180">
        <f>IF(F83="","",F83+H83+J83+L83+N83)</f>
        <v>71</v>
      </c>
      <c r="Q83" s="181">
        <f t="shared" ref="Q83:Q92" si="89">IF(G83="","",G83+I83+K83+M83+O83)</f>
        <v>87</v>
      </c>
      <c r="R83" s="180">
        <f>IF(F83="","",AQ83+AS83+AU83+AW83+AY83)</f>
        <v>1</v>
      </c>
      <c r="S83" s="181">
        <f t="shared" ref="S83:S92" si="90">IF(G83="","",AR83+AT83+AV83+AX83+AZ83)</f>
        <v>3</v>
      </c>
      <c r="T83" s="182">
        <f t="shared" si="31"/>
        <v>0</v>
      </c>
      <c r="U83" s="183">
        <f t="shared" si="32"/>
        <v>3</v>
      </c>
      <c r="V83" s="352"/>
      <c r="W83" s="352"/>
      <c r="X83" s="352"/>
      <c r="Y83" s="352"/>
      <c r="Z83" s="352"/>
      <c r="AA83" s="352"/>
      <c r="AB83" s="352"/>
      <c r="AC83" s="352"/>
      <c r="AD83" s="352"/>
      <c r="AE83" s="352"/>
      <c r="AF83" s="352"/>
      <c r="AG83" s="352"/>
      <c r="AH83" s="352"/>
      <c r="AI83" s="352"/>
      <c r="AJ83" s="352"/>
      <c r="AK83" s="352"/>
      <c r="AL83" s="352"/>
      <c r="AM83" s="353" t="str">
        <f t="shared" ref="AM83:AM92" ca="1" si="91">IF(U83&lt;&gt;"","",IF(C83&lt;&gt;"","verlegt",IF(B83&lt;TODAY(),"offen","")))</f>
        <v/>
      </c>
      <c r="AN83" s="353"/>
      <c r="AO83" s="354" t="str">
        <f ca="1">IF(U83&lt;&gt;"","",IF(C83="","",IF(C83&lt;TODAY(),"offen","")))</f>
        <v/>
      </c>
      <c r="AP83" s="354"/>
      <c r="AQ83" s="184">
        <f t="shared" ref="AQ83:AQ92" si="92">IF(F83&gt;G83,1,0)</f>
        <v>1</v>
      </c>
      <c r="AR83" s="184">
        <f t="shared" ref="AR83:AR92" si="93">IF(G83&gt;F83,1,0)</f>
        <v>0</v>
      </c>
      <c r="AS83" s="20">
        <f t="shared" ref="AS83:AS92" si="94">IF(H83&gt;I83,1,0)</f>
        <v>0</v>
      </c>
      <c r="AT83" s="185">
        <f t="shared" ref="AT83:AT92" si="95">IF(I83&gt;H83,1,0)</f>
        <v>1</v>
      </c>
      <c r="AU83" s="184">
        <f t="shared" ref="AU83:AU92" si="96">IF(J83&gt;K83,1,0)</f>
        <v>0</v>
      </c>
      <c r="AV83" s="184">
        <f t="shared" ref="AV83:AV92" si="97">IF(K83&gt;J83,1,0)</f>
        <v>1</v>
      </c>
      <c r="AW83" s="20">
        <f t="shared" ref="AW83:AW92" si="98">IF(L83&gt;M83,1,0)</f>
        <v>0</v>
      </c>
      <c r="AX83" s="20">
        <f t="shared" ref="AX83:AX92" si="99">IF(M83&gt;L83,1,0)</f>
        <v>1</v>
      </c>
      <c r="AY83" s="184">
        <f t="shared" ref="AY83:AY92" si="100">IF(N83&gt;O83,1,0)</f>
        <v>0</v>
      </c>
      <c r="AZ83" s="184">
        <f t="shared" ref="AZ83:AZ92" si="101">IF(O83&gt;N83,1,0)</f>
        <v>0</v>
      </c>
      <c r="BA83" s="133">
        <f>IF(T83=3,1,0)</f>
        <v>0</v>
      </c>
      <c r="BB83" s="133">
        <f>IF(T83=2,1,0)</f>
        <v>0</v>
      </c>
      <c r="BC83" s="133">
        <f>IF(T83=1,1,0)</f>
        <v>0</v>
      </c>
      <c r="BD83" s="133">
        <f>IF(AND(T83=0,U83&lt;&gt;0),1,0)</f>
        <v>1</v>
      </c>
      <c r="BE83" s="133">
        <f>IF(U42=3,1,0)</f>
        <v>0</v>
      </c>
      <c r="BF83" s="133">
        <f>IF(U42=2,1,0)</f>
        <v>0</v>
      </c>
      <c r="BG83" s="133">
        <f>IF(U42=1,1,0)</f>
        <v>0</v>
      </c>
      <c r="BH83" s="133">
        <f>IF(AND(U42=0,T42&lt;&gt;0),1,0)</f>
        <v>1</v>
      </c>
      <c r="BI83" s="20"/>
    </row>
    <row r="84" spans="1:61" ht="13.5" customHeight="1" thickBot="1" x14ac:dyDescent="0.3">
      <c r="A84" s="186"/>
      <c r="B84" s="187"/>
      <c r="C84" s="219"/>
      <c r="D84" s="218" t="str">
        <f>D83</f>
        <v>TV Rodenbach US II</v>
      </c>
      <c r="E84" s="190" t="str">
        <f>E6</f>
        <v>TSG Trppstadt</v>
      </c>
      <c r="F84" s="193">
        <v>25</v>
      </c>
      <c r="G84" s="194">
        <v>11</v>
      </c>
      <c r="H84" s="191">
        <v>25</v>
      </c>
      <c r="I84" s="192">
        <v>17</v>
      </c>
      <c r="J84" s="193">
        <v>25</v>
      </c>
      <c r="K84" s="194">
        <v>6</v>
      </c>
      <c r="L84" s="191"/>
      <c r="M84" s="192"/>
      <c r="N84" s="193"/>
      <c r="O84" s="194"/>
      <c r="P84" s="197">
        <f t="shared" ref="P84:P92" si="102">IF(F84="","",F84+H84+J84+L84+N84)</f>
        <v>75</v>
      </c>
      <c r="Q84" s="198">
        <f t="shared" si="89"/>
        <v>34</v>
      </c>
      <c r="R84" s="197">
        <f t="shared" ref="R84:R92" si="103">IF(F84="","",AQ84+AS84+AU84+AW84+AY84)</f>
        <v>3</v>
      </c>
      <c r="S84" s="198">
        <f t="shared" si="90"/>
        <v>0</v>
      </c>
      <c r="T84" s="182">
        <f t="shared" si="31"/>
        <v>3</v>
      </c>
      <c r="U84" s="183">
        <f t="shared" si="32"/>
        <v>0</v>
      </c>
      <c r="V84" s="355"/>
      <c r="W84" s="355"/>
      <c r="X84" s="355"/>
      <c r="Y84" s="355"/>
      <c r="Z84" s="355"/>
      <c r="AA84" s="355"/>
      <c r="AB84" s="355"/>
      <c r="AC84" s="355"/>
      <c r="AD84" s="355"/>
      <c r="AE84" s="355"/>
      <c r="AF84" s="355"/>
      <c r="AG84" s="355"/>
      <c r="AH84" s="355"/>
      <c r="AI84" s="355"/>
      <c r="AJ84" s="355"/>
      <c r="AK84" s="355"/>
      <c r="AL84" s="355"/>
      <c r="AM84" s="358" t="str">
        <f t="shared" ca="1" si="91"/>
        <v/>
      </c>
      <c r="AN84" s="358"/>
      <c r="AO84" s="357" t="str">
        <f t="shared" ref="AO84:AO92" ca="1" si="104">IF(U84&lt;&gt;"","",IF(C84="","",IF(C84&lt;TODAY(),"offen","")))</f>
        <v/>
      </c>
      <c r="AP84" s="357"/>
      <c r="AQ84" s="184">
        <f t="shared" si="92"/>
        <v>1</v>
      </c>
      <c r="AR84" s="184">
        <f t="shared" si="93"/>
        <v>0</v>
      </c>
      <c r="AS84" s="20">
        <f t="shared" si="94"/>
        <v>1</v>
      </c>
      <c r="AT84" s="185">
        <f t="shared" si="95"/>
        <v>0</v>
      </c>
      <c r="AU84" s="184">
        <f t="shared" si="96"/>
        <v>1</v>
      </c>
      <c r="AV84" s="184">
        <f t="shared" si="97"/>
        <v>0</v>
      </c>
      <c r="AW84" s="20">
        <f t="shared" si="98"/>
        <v>0</v>
      </c>
      <c r="AX84" s="20">
        <f t="shared" si="99"/>
        <v>0</v>
      </c>
      <c r="AY84" s="184">
        <f t="shared" si="100"/>
        <v>0</v>
      </c>
      <c r="AZ84" s="184">
        <f t="shared" si="101"/>
        <v>0</v>
      </c>
      <c r="BA84" s="133">
        <f t="shared" si="28"/>
        <v>1</v>
      </c>
      <c r="BB84" s="133">
        <f t="shared" si="29"/>
        <v>0</v>
      </c>
      <c r="BC84" s="133">
        <f t="shared" si="30"/>
        <v>0</v>
      </c>
      <c r="BD84" s="133">
        <f>IF(AND(T84=0,U84&lt;&gt;0),1,0)</f>
        <v>0</v>
      </c>
      <c r="BE84" s="133">
        <f>IF(U53=3,1,0)</f>
        <v>1</v>
      </c>
      <c r="BF84" s="133">
        <f>IF(U53=2,1,0)</f>
        <v>0</v>
      </c>
      <c r="BG84" s="133">
        <f>IF(U53=1,1,0)</f>
        <v>0</v>
      </c>
      <c r="BH84" s="133">
        <f>IF(AND(U53=0,T53&lt;&gt;0),1,0)</f>
        <v>0</v>
      </c>
      <c r="BI84" s="20"/>
    </row>
    <row r="85" spans="1:61" ht="13.5" customHeight="1" thickBot="1" x14ac:dyDescent="0.3">
      <c r="A85" s="186"/>
      <c r="B85" s="187"/>
      <c r="C85" s="219"/>
      <c r="D85" s="218" t="str">
        <f t="shared" ref="D85:D92" si="105">D84</f>
        <v>TV Rodenbach US II</v>
      </c>
      <c r="E85" s="190" t="str">
        <f>E9</f>
        <v>Rodenbach/Weilerbach</v>
      </c>
      <c r="F85" s="193">
        <v>25</v>
      </c>
      <c r="G85" s="194">
        <v>21</v>
      </c>
      <c r="H85" s="191">
        <v>25</v>
      </c>
      <c r="I85" s="192">
        <v>15</v>
      </c>
      <c r="J85" s="193">
        <v>25</v>
      </c>
      <c r="K85" s="194">
        <v>10</v>
      </c>
      <c r="L85" s="191"/>
      <c r="M85" s="192"/>
      <c r="N85" s="193"/>
      <c r="O85" s="194"/>
      <c r="P85" s="197">
        <f t="shared" si="102"/>
        <v>75</v>
      </c>
      <c r="Q85" s="198">
        <f t="shared" si="89"/>
        <v>46</v>
      </c>
      <c r="R85" s="197">
        <f t="shared" si="103"/>
        <v>3</v>
      </c>
      <c r="S85" s="198">
        <f t="shared" si="90"/>
        <v>0</v>
      </c>
      <c r="T85" s="182">
        <f t="shared" si="31"/>
        <v>3</v>
      </c>
      <c r="U85" s="183">
        <f t="shared" si="32"/>
        <v>0</v>
      </c>
      <c r="V85" s="355"/>
      <c r="W85" s="355"/>
      <c r="X85" s="355"/>
      <c r="Y85" s="355"/>
      <c r="Z85" s="355"/>
      <c r="AA85" s="355"/>
      <c r="AB85" s="355"/>
      <c r="AC85" s="355"/>
      <c r="AD85" s="355"/>
      <c r="AE85" s="355"/>
      <c r="AF85" s="355"/>
      <c r="AG85" s="355"/>
      <c r="AH85" s="355"/>
      <c r="AI85" s="355"/>
      <c r="AJ85" s="355"/>
      <c r="AK85" s="355"/>
      <c r="AL85" s="355"/>
      <c r="AM85" s="358" t="str">
        <f t="shared" ca="1" si="91"/>
        <v/>
      </c>
      <c r="AN85" s="358"/>
      <c r="AO85" s="357" t="str">
        <f t="shared" ca="1" si="104"/>
        <v/>
      </c>
      <c r="AP85" s="357"/>
      <c r="AQ85" s="184">
        <f t="shared" si="92"/>
        <v>1</v>
      </c>
      <c r="AR85" s="184">
        <f t="shared" si="93"/>
        <v>0</v>
      </c>
      <c r="AS85" s="20">
        <f t="shared" si="94"/>
        <v>1</v>
      </c>
      <c r="AT85" s="185">
        <f t="shared" si="95"/>
        <v>0</v>
      </c>
      <c r="AU85" s="184">
        <f t="shared" si="96"/>
        <v>1</v>
      </c>
      <c r="AV85" s="184">
        <f t="shared" si="97"/>
        <v>0</v>
      </c>
      <c r="AW85" s="20">
        <f t="shared" si="98"/>
        <v>0</v>
      </c>
      <c r="AX85" s="20">
        <f t="shared" si="99"/>
        <v>0</v>
      </c>
      <c r="AY85" s="184">
        <f t="shared" si="100"/>
        <v>0</v>
      </c>
      <c r="AZ85" s="184">
        <f t="shared" si="101"/>
        <v>0</v>
      </c>
      <c r="BA85" s="133">
        <f t="shared" si="28"/>
        <v>1</v>
      </c>
      <c r="BB85" s="133">
        <f t="shared" si="29"/>
        <v>0</v>
      </c>
      <c r="BC85" s="133">
        <f t="shared" si="30"/>
        <v>0</v>
      </c>
      <c r="BD85" s="133">
        <f t="shared" si="33"/>
        <v>0</v>
      </c>
      <c r="BE85" s="133">
        <f>IF(U64=3,1,0)</f>
        <v>1</v>
      </c>
      <c r="BF85" s="133">
        <f>IF(U64=2,1,0)</f>
        <v>0</v>
      </c>
      <c r="BG85" s="133">
        <f>IF(U64=1,1,0)</f>
        <v>0</v>
      </c>
      <c r="BH85" s="133">
        <f>IF(AND(U64=0,T64&lt;&gt;0),1,0)</f>
        <v>0</v>
      </c>
      <c r="BI85" s="20"/>
    </row>
    <row r="86" spans="1:61" ht="13.5" hidden="1" customHeight="1" thickBot="1" x14ac:dyDescent="0.3">
      <c r="A86" s="186"/>
      <c r="B86" s="187"/>
      <c r="C86" s="217"/>
      <c r="D86" s="218" t="str">
        <f t="shared" si="105"/>
        <v>TV Rodenbach US II</v>
      </c>
      <c r="E86" s="190" t="str">
        <f>E12</f>
        <v>Niederkirchen/Roßbach</v>
      </c>
      <c r="F86" s="193"/>
      <c r="G86" s="194"/>
      <c r="H86" s="191"/>
      <c r="I86" s="192"/>
      <c r="J86" s="193"/>
      <c r="K86" s="194"/>
      <c r="L86" s="191"/>
      <c r="M86" s="192"/>
      <c r="N86" s="193"/>
      <c r="O86" s="194"/>
      <c r="P86" s="197" t="str">
        <f t="shared" si="102"/>
        <v/>
      </c>
      <c r="Q86" s="198" t="str">
        <f t="shared" si="89"/>
        <v/>
      </c>
      <c r="R86" s="197" t="str">
        <f t="shared" si="103"/>
        <v/>
      </c>
      <c r="S86" s="198" t="str">
        <f>IF(G86="","",AR86+AT86+AV86+AX86+AZ86)</f>
        <v/>
      </c>
      <c r="T86" s="182">
        <f t="shared" si="31"/>
        <v>0</v>
      </c>
      <c r="U86" s="183">
        <f t="shared" si="32"/>
        <v>0</v>
      </c>
      <c r="V86" s="355"/>
      <c r="W86" s="355"/>
      <c r="X86" s="355"/>
      <c r="Y86" s="355"/>
      <c r="Z86" s="355"/>
      <c r="AA86" s="355"/>
      <c r="AB86" s="355"/>
      <c r="AC86" s="355"/>
      <c r="AD86" s="355"/>
      <c r="AE86" s="355"/>
      <c r="AF86" s="355"/>
      <c r="AG86" s="355"/>
      <c r="AH86" s="355"/>
      <c r="AI86" s="355"/>
      <c r="AJ86" s="355"/>
      <c r="AK86" s="355"/>
      <c r="AL86" s="355"/>
      <c r="AM86" s="356" t="str">
        <f t="shared" ca="1" si="91"/>
        <v/>
      </c>
      <c r="AN86" s="356"/>
      <c r="AO86" s="357" t="str">
        <f t="shared" ca="1" si="104"/>
        <v/>
      </c>
      <c r="AP86" s="357"/>
      <c r="AQ86" s="184">
        <f t="shared" si="92"/>
        <v>0</v>
      </c>
      <c r="AR86" s="184">
        <f t="shared" si="93"/>
        <v>0</v>
      </c>
      <c r="AS86" s="20">
        <f t="shared" si="94"/>
        <v>0</v>
      </c>
      <c r="AT86" s="185">
        <f t="shared" si="95"/>
        <v>0</v>
      </c>
      <c r="AU86" s="184">
        <f t="shared" si="96"/>
        <v>0</v>
      </c>
      <c r="AV86" s="184">
        <f t="shared" si="97"/>
        <v>0</v>
      </c>
      <c r="AW86" s="20">
        <f t="shared" si="98"/>
        <v>0</v>
      </c>
      <c r="AX86" s="20">
        <f t="shared" si="99"/>
        <v>0</v>
      </c>
      <c r="AY86" s="184">
        <f t="shared" si="100"/>
        <v>0</v>
      </c>
      <c r="AZ86" s="184">
        <f t="shared" si="101"/>
        <v>0</v>
      </c>
      <c r="BA86" s="133">
        <f t="shared" si="28"/>
        <v>0</v>
      </c>
      <c r="BB86" s="133">
        <f t="shared" si="29"/>
        <v>0</v>
      </c>
      <c r="BC86" s="133">
        <f t="shared" si="30"/>
        <v>0</v>
      </c>
      <c r="BD86" s="133">
        <f t="shared" si="33"/>
        <v>0</v>
      </c>
      <c r="BE86" s="133">
        <f>IF(U75=3,1,0)</f>
        <v>0</v>
      </c>
      <c r="BF86" s="133">
        <f>IF(U75=2,1,0)</f>
        <v>0</v>
      </c>
      <c r="BG86" s="133">
        <f>IF(U75=1,1,0)</f>
        <v>0</v>
      </c>
      <c r="BH86" s="133">
        <f>IF(AND(U75=0,T75&lt;&gt;0),1,0)</f>
        <v>0</v>
      </c>
      <c r="BI86" s="20"/>
    </row>
    <row r="87" spans="1:61" ht="13.5" hidden="1" customHeight="1" x14ac:dyDescent="0.25">
      <c r="A87" s="186"/>
      <c r="B87" s="187"/>
      <c r="C87" s="219"/>
      <c r="D87" s="218" t="str">
        <f t="shared" si="105"/>
        <v>TV Rodenbach US II</v>
      </c>
      <c r="E87" s="190">
        <f>E18</f>
        <v>0</v>
      </c>
      <c r="F87" s="193"/>
      <c r="G87" s="194"/>
      <c r="H87" s="191"/>
      <c r="I87" s="192"/>
      <c r="J87" s="193"/>
      <c r="K87" s="194"/>
      <c r="L87" s="191"/>
      <c r="M87" s="192"/>
      <c r="N87" s="193"/>
      <c r="O87" s="194"/>
      <c r="P87" s="197" t="str">
        <f t="shared" si="102"/>
        <v/>
      </c>
      <c r="Q87" s="198" t="str">
        <f t="shared" si="89"/>
        <v/>
      </c>
      <c r="R87" s="197" t="str">
        <f>IF(F87="","",AQ87+AS87+AU87+AW87+AY87)</f>
        <v/>
      </c>
      <c r="S87" s="198" t="str">
        <f>IF(G87="","",AR87+AT87+AV87+AX87+AZ87)</f>
        <v/>
      </c>
      <c r="T87" s="182">
        <f t="shared" si="31"/>
        <v>0</v>
      </c>
      <c r="U87" s="183">
        <f t="shared" si="32"/>
        <v>0</v>
      </c>
      <c r="V87" s="355"/>
      <c r="W87" s="355"/>
      <c r="X87" s="355"/>
      <c r="Y87" s="355"/>
      <c r="Z87" s="355"/>
      <c r="AA87" s="355"/>
      <c r="AB87" s="355"/>
      <c r="AC87" s="355"/>
      <c r="AD87" s="355"/>
      <c r="AE87" s="355"/>
      <c r="AF87" s="355"/>
      <c r="AG87" s="355"/>
      <c r="AH87" s="355"/>
      <c r="AI87" s="355"/>
      <c r="AJ87" s="355"/>
      <c r="AK87" s="355"/>
      <c r="AL87" s="355"/>
      <c r="AM87" s="358" t="str">
        <f t="shared" ca="1" si="91"/>
        <v/>
      </c>
      <c r="AN87" s="358"/>
      <c r="AO87" s="357" t="str">
        <f t="shared" ca="1" si="104"/>
        <v/>
      </c>
      <c r="AP87" s="357"/>
      <c r="AQ87" s="184">
        <f t="shared" si="92"/>
        <v>0</v>
      </c>
      <c r="AR87" s="184">
        <f t="shared" si="93"/>
        <v>0</v>
      </c>
      <c r="AS87" s="20">
        <f t="shared" si="94"/>
        <v>0</v>
      </c>
      <c r="AT87" s="185">
        <f t="shared" si="95"/>
        <v>0</v>
      </c>
      <c r="AU87" s="184">
        <f t="shared" si="96"/>
        <v>0</v>
      </c>
      <c r="AV87" s="184">
        <f t="shared" si="97"/>
        <v>0</v>
      </c>
      <c r="AW87" s="20">
        <f t="shared" si="98"/>
        <v>0</v>
      </c>
      <c r="AX87" s="20">
        <f t="shared" si="99"/>
        <v>0</v>
      </c>
      <c r="AY87" s="184">
        <f t="shared" si="100"/>
        <v>0</v>
      </c>
      <c r="AZ87" s="184">
        <f t="shared" si="101"/>
        <v>0</v>
      </c>
      <c r="BA87" s="133">
        <f>IF(T87=3,1,0)</f>
        <v>0</v>
      </c>
      <c r="BB87" s="133">
        <f t="shared" si="29"/>
        <v>0</v>
      </c>
      <c r="BC87" s="133">
        <f t="shared" si="30"/>
        <v>0</v>
      </c>
      <c r="BD87" s="133">
        <f>IF(AND(T87=0,U87&lt;&gt;0),1,0)</f>
        <v>0</v>
      </c>
      <c r="BE87" s="133">
        <f>IF(U98=3,1,0)</f>
        <v>0</v>
      </c>
      <c r="BF87" s="133">
        <f>IF(U98=2,1,0)</f>
        <v>0</v>
      </c>
      <c r="BG87" s="133">
        <f>IF(U98=1,1,0)</f>
        <v>0</v>
      </c>
      <c r="BH87" s="133">
        <f>IF(AND(U98=0,T98&lt;&gt;0),1,0)</f>
        <v>0</v>
      </c>
      <c r="BI87" s="20"/>
    </row>
    <row r="88" spans="1:61" ht="13.5" hidden="1" customHeight="1" x14ac:dyDescent="0.25">
      <c r="A88" s="186"/>
      <c r="B88" s="187"/>
      <c r="C88" s="219"/>
      <c r="D88" s="218" t="str">
        <f t="shared" si="105"/>
        <v>TV Rodenbach US II</v>
      </c>
      <c r="E88" s="190">
        <f>E21</f>
        <v>0</v>
      </c>
      <c r="F88" s="193"/>
      <c r="G88" s="194"/>
      <c r="H88" s="191"/>
      <c r="I88" s="192"/>
      <c r="J88" s="193"/>
      <c r="K88" s="194"/>
      <c r="L88" s="191"/>
      <c r="M88" s="192"/>
      <c r="N88" s="193"/>
      <c r="O88" s="194"/>
      <c r="P88" s="197" t="str">
        <f t="shared" si="102"/>
        <v/>
      </c>
      <c r="Q88" s="198" t="str">
        <f t="shared" si="89"/>
        <v/>
      </c>
      <c r="R88" s="197" t="str">
        <f t="shared" si="103"/>
        <v/>
      </c>
      <c r="S88" s="198" t="str">
        <f t="shared" si="90"/>
        <v/>
      </c>
      <c r="T88" s="182">
        <f t="shared" si="31"/>
        <v>0</v>
      </c>
      <c r="U88" s="183">
        <f t="shared" si="32"/>
        <v>0</v>
      </c>
      <c r="V88" s="355"/>
      <c r="W88" s="355"/>
      <c r="X88" s="355"/>
      <c r="Y88" s="355"/>
      <c r="Z88" s="355"/>
      <c r="AA88" s="355"/>
      <c r="AB88" s="355"/>
      <c r="AC88" s="355"/>
      <c r="AD88" s="355"/>
      <c r="AE88" s="355"/>
      <c r="AF88" s="355"/>
      <c r="AG88" s="355"/>
      <c r="AH88" s="355"/>
      <c r="AI88" s="355"/>
      <c r="AJ88" s="355"/>
      <c r="AK88" s="355"/>
      <c r="AL88" s="355"/>
      <c r="AM88" s="358" t="str">
        <f t="shared" ca="1" si="91"/>
        <v/>
      </c>
      <c r="AN88" s="358"/>
      <c r="AO88" s="357" t="str">
        <f t="shared" ca="1" si="104"/>
        <v/>
      </c>
      <c r="AP88" s="357"/>
      <c r="AQ88" s="184">
        <f t="shared" si="92"/>
        <v>0</v>
      </c>
      <c r="AR88" s="184">
        <f t="shared" si="93"/>
        <v>0</v>
      </c>
      <c r="AS88" s="20">
        <f t="shared" si="94"/>
        <v>0</v>
      </c>
      <c r="AT88" s="185">
        <f t="shared" si="95"/>
        <v>0</v>
      </c>
      <c r="AU88" s="184">
        <f t="shared" si="96"/>
        <v>0</v>
      </c>
      <c r="AV88" s="184">
        <f t="shared" si="97"/>
        <v>0</v>
      </c>
      <c r="AW88" s="20">
        <f t="shared" si="98"/>
        <v>0</v>
      </c>
      <c r="AX88" s="20">
        <f t="shared" si="99"/>
        <v>0</v>
      </c>
      <c r="AY88" s="184">
        <f t="shared" si="100"/>
        <v>0</v>
      </c>
      <c r="AZ88" s="184">
        <f t="shared" si="101"/>
        <v>0</v>
      </c>
      <c r="BA88" s="133">
        <f t="shared" si="28"/>
        <v>0</v>
      </c>
      <c r="BB88" s="133">
        <f t="shared" si="29"/>
        <v>0</v>
      </c>
      <c r="BC88" s="133">
        <f t="shared" si="30"/>
        <v>0</v>
      </c>
      <c r="BD88" s="133">
        <f t="shared" si="33"/>
        <v>0</v>
      </c>
      <c r="BE88" s="133">
        <f>IF(U109=3,1,0)</f>
        <v>0</v>
      </c>
      <c r="BF88" s="133">
        <f>IF(U109=2,1,0)</f>
        <v>0</v>
      </c>
      <c r="BG88" s="133">
        <f>IF(U109=1,1,0)</f>
        <v>0</v>
      </c>
      <c r="BH88" s="133">
        <f>IF(AND(U109=0,T109&lt;&gt;0),1,0)</f>
        <v>0</v>
      </c>
      <c r="BI88" s="20"/>
    </row>
    <row r="89" spans="1:61" ht="13.5" hidden="1" customHeight="1" x14ac:dyDescent="0.25">
      <c r="A89" s="186"/>
      <c r="B89" s="187"/>
      <c r="C89" s="219"/>
      <c r="D89" s="218" t="str">
        <f t="shared" si="105"/>
        <v>TV Rodenbach US II</v>
      </c>
      <c r="E89" s="190">
        <f>E24</f>
        <v>0</v>
      </c>
      <c r="F89" s="193"/>
      <c r="G89" s="194"/>
      <c r="H89" s="191"/>
      <c r="I89" s="192"/>
      <c r="J89" s="193"/>
      <c r="K89" s="194"/>
      <c r="L89" s="191"/>
      <c r="M89" s="192"/>
      <c r="N89" s="193"/>
      <c r="O89" s="194"/>
      <c r="P89" s="197" t="str">
        <f t="shared" si="102"/>
        <v/>
      </c>
      <c r="Q89" s="198" t="str">
        <f t="shared" si="89"/>
        <v/>
      </c>
      <c r="R89" s="197" t="str">
        <f t="shared" si="103"/>
        <v/>
      </c>
      <c r="S89" s="198" t="str">
        <f t="shared" si="90"/>
        <v/>
      </c>
      <c r="T89" s="182">
        <f t="shared" si="31"/>
        <v>0</v>
      </c>
      <c r="U89" s="183">
        <f t="shared" si="32"/>
        <v>0</v>
      </c>
      <c r="V89" s="355"/>
      <c r="W89" s="355"/>
      <c r="X89" s="355"/>
      <c r="Y89" s="355"/>
      <c r="Z89" s="355"/>
      <c r="AA89" s="355"/>
      <c r="AB89" s="355"/>
      <c r="AC89" s="355"/>
      <c r="AD89" s="355"/>
      <c r="AE89" s="355"/>
      <c r="AF89" s="355"/>
      <c r="AG89" s="355"/>
      <c r="AH89" s="355"/>
      <c r="AI89" s="355"/>
      <c r="AJ89" s="355"/>
      <c r="AK89" s="355"/>
      <c r="AL89" s="355"/>
      <c r="AM89" s="358" t="str">
        <f t="shared" ca="1" si="91"/>
        <v/>
      </c>
      <c r="AN89" s="358"/>
      <c r="AO89" s="357" t="str">
        <f t="shared" ca="1" si="104"/>
        <v/>
      </c>
      <c r="AP89" s="357"/>
      <c r="AQ89" s="184">
        <f t="shared" si="92"/>
        <v>0</v>
      </c>
      <c r="AR89" s="184">
        <f t="shared" si="93"/>
        <v>0</v>
      </c>
      <c r="AS89" s="20">
        <f t="shared" si="94"/>
        <v>0</v>
      </c>
      <c r="AT89" s="185">
        <f t="shared" si="95"/>
        <v>0</v>
      </c>
      <c r="AU89" s="184">
        <f t="shared" si="96"/>
        <v>0</v>
      </c>
      <c r="AV89" s="184">
        <f t="shared" si="97"/>
        <v>0</v>
      </c>
      <c r="AW89" s="20">
        <f t="shared" si="98"/>
        <v>0</v>
      </c>
      <c r="AX89" s="20">
        <f t="shared" si="99"/>
        <v>0</v>
      </c>
      <c r="AY89" s="184">
        <f t="shared" si="100"/>
        <v>0</v>
      </c>
      <c r="AZ89" s="184">
        <f t="shared" si="101"/>
        <v>0</v>
      </c>
      <c r="BA89" s="133">
        <f t="shared" si="28"/>
        <v>0</v>
      </c>
      <c r="BB89" s="133">
        <f t="shared" si="29"/>
        <v>0</v>
      </c>
      <c r="BC89" s="133">
        <f t="shared" si="30"/>
        <v>0</v>
      </c>
      <c r="BD89" s="133">
        <f t="shared" si="33"/>
        <v>0</v>
      </c>
      <c r="BE89" s="133">
        <f>IF(U120=3,1,0)</f>
        <v>0</v>
      </c>
      <c r="BF89" s="133">
        <f>IF(U120=2,1,0)</f>
        <v>0</v>
      </c>
      <c r="BG89" s="133">
        <f>IF(U120=1,1,0)</f>
        <v>0</v>
      </c>
      <c r="BH89" s="133">
        <f>IF(AND(U120=0,T120&lt;&gt;0),1,0)</f>
        <v>0</v>
      </c>
      <c r="BI89" s="20"/>
    </row>
    <row r="90" spans="1:61" ht="13.5" hidden="1" customHeight="1" x14ac:dyDescent="0.25">
      <c r="A90" s="186"/>
      <c r="B90" s="187"/>
      <c r="C90" s="219"/>
      <c r="D90" s="218" t="str">
        <f t="shared" si="105"/>
        <v>TV Rodenbach US II</v>
      </c>
      <c r="E90" s="190">
        <f>E27</f>
        <v>0</v>
      </c>
      <c r="F90" s="193"/>
      <c r="G90" s="194"/>
      <c r="H90" s="191"/>
      <c r="I90" s="192"/>
      <c r="J90" s="193"/>
      <c r="K90" s="194"/>
      <c r="L90" s="191"/>
      <c r="M90" s="192"/>
      <c r="N90" s="193"/>
      <c r="O90" s="194"/>
      <c r="P90" s="197" t="str">
        <f t="shared" si="102"/>
        <v/>
      </c>
      <c r="Q90" s="198" t="str">
        <f t="shared" si="89"/>
        <v/>
      </c>
      <c r="R90" s="197" t="str">
        <f t="shared" si="103"/>
        <v/>
      </c>
      <c r="S90" s="198" t="str">
        <f t="shared" si="90"/>
        <v/>
      </c>
      <c r="T90" s="182">
        <f t="shared" si="31"/>
        <v>0</v>
      </c>
      <c r="U90" s="183">
        <f t="shared" si="32"/>
        <v>0</v>
      </c>
      <c r="V90" s="355"/>
      <c r="W90" s="355"/>
      <c r="X90" s="355"/>
      <c r="Y90" s="355"/>
      <c r="Z90" s="355"/>
      <c r="AA90" s="355"/>
      <c r="AB90" s="355"/>
      <c r="AC90" s="355"/>
      <c r="AD90" s="355"/>
      <c r="AE90" s="355"/>
      <c r="AF90" s="355"/>
      <c r="AG90" s="355"/>
      <c r="AH90" s="355"/>
      <c r="AI90" s="355"/>
      <c r="AJ90" s="355"/>
      <c r="AK90" s="355"/>
      <c r="AL90" s="355"/>
      <c r="AM90" s="358" t="str">
        <f t="shared" ca="1" si="91"/>
        <v/>
      </c>
      <c r="AN90" s="358"/>
      <c r="AO90" s="357" t="str">
        <f t="shared" ca="1" si="104"/>
        <v/>
      </c>
      <c r="AP90" s="357"/>
      <c r="AQ90" s="184">
        <f t="shared" si="92"/>
        <v>0</v>
      </c>
      <c r="AR90" s="184">
        <f t="shared" si="93"/>
        <v>0</v>
      </c>
      <c r="AS90" s="20">
        <f t="shared" si="94"/>
        <v>0</v>
      </c>
      <c r="AT90" s="185">
        <f t="shared" si="95"/>
        <v>0</v>
      </c>
      <c r="AU90" s="184">
        <f t="shared" si="96"/>
        <v>0</v>
      </c>
      <c r="AV90" s="184">
        <f t="shared" si="97"/>
        <v>0</v>
      </c>
      <c r="AW90" s="20">
        <f t="shared" si="98"/>
        <v>0</v>
      </c>
      <c r="AX90" s="20">
        <f t="shared" si="99"/>
        <v>0</v>
      </c>
      <c r="AY90" s="184">
        <f t="shared" si="100"/>
        <v>0</v>
      </c>
      <c r="AZ90" s="184">
        <f t="shared" si="101"/>
        <v>0</v>
      </c>
      <c r="BA90" s="133">
        <f t="shared" si="28"/>
        <v>0</v>
      </c>
      <c r="BB90" s="133">
        <f t="shared" si="29"/>
        <v>0</v>
      </c>
      <c r="BC90" s="133">
        <f t="shared" si="30"/>
        <v>0</v>
      </c>
      <c r="BD90" s="133">
        <f t="shared" si="33"/>
        <v>0</v>
      </c>
      <c r="BE90" s="133">
        <f>IF(U131=3,1,0)</f>
        <v>0</v>
      </c>
      <c r="BF90" s="133">
        <f>IF(U131=2,1,0)</f>
        <v>0</v>
      </c>
      <c r="BG90" s="133">
        <f>IF(U131=1,1,0)</f>
        <v>0</v>
      </c>
      <c r="BH90" s="133">
        <f>IF(AND(U131=0,T131&lt;&gt;0),1,0)</f>
        <v>0</v>
      </c>
      <c r="BI90" s="20"/>
    </row>
    <row r="91" spans="1:61" ht="13.5" hidden="1" customHeight="1" x14ac:dyDescent="0.25">
      <c r="A91" s="186"/>
      <c r="B91" s="187"/>
      <c r="C91" s="219"/>
      <c r="D91" s="218" t="str">
        <f t="shared" si="105"/>
        <v>TV Rodenbach US II</v>
      </c>
      <c r="E91" s="190">
        <f>E30</f>
        <v>0</v>
      </c>
      <c r="F91" s="193"/>
      <c r="G91" s="194"/>
      <c r="H91" s="191"/>
      <c r="I91" s="192"/>
      <c r="J91" s="193"/>
      <c r="K91" s="194"/>
      <c r="L91" s="191"/>
      <c r="M91" s="192"/>
      <c r="N91" s="193"/>
      <c r="O91" s="194"/>
      <c r="P91" s="197" t="str">
        <f t="shared" si="102"/>
        <v/>
      </c>
      <c r="Q91" s="198" t="str">
        <f t="shared" si="89"/>
        <v/>
      </c>
      <c r="R91" s="197" t="str">
        <f t="shared" si="103"/>
        <v/>
      </c>
      <c r="S91" s="198" t="str">
        <f t="shared" si="90"/>
        <v/>
      </c>
      <c r="T91" s="182">
        <f t="shared" si="31"/>
        <v>0</v>
      </c>
      <c r="U91" s="183">
        <f t="shared" si="32"/>
        <v>0</v>
      </c>
      <c r="V91" s="355"/>
      <c r="W91" s="355"/>
      <c r="X91" s="355"/>
      <c r="Y91" s="355"/>
      <c r="Z91" s="355"/>
      <c r="AA91" s="355"/>
      <c r="AB91" s="355"/>
      <c r="AC91" s="355"/>
      <c r="AD91" s="355"/>
      <c r="AE91" s="355"/>
      <c r="AF91" s="355"/>
      <c r="AG91" s="355"/>
      <c r="AH91" s="355"/>
      <c r="AI91" s="355"/>
      <c r="AJ91" s="355"/>
      <c r="AK91" s="355"/>
      <c r="AL91" s="355"/>
      <c r="AM91" s="358" t="str">
        <f t="shared" ca="1" si="91"/>
        <v/>
      </c>
      <c r="AN91" s="358"/>
      <c r="AO91" s="357" t="str">
        <f t="shared" ca="1" si="104"/>
        <v/>
      </c>
      <c r="AP91" s="357"/>
      <c r="AQ91" s="184">
        <f t="shared" si="92"/>
        <v>0</v>
      </c>
      <c r="AR91" s="184">
        <f t="shared" si="93"/>
        <v>0</v>
      </c>
      <c r="AS91" s="20">
        <f t="shared" si="94"/>
        <v>0</v>
      </c>
      <c r="AT91" s="185">
        <f t="shared" si="95"/>
        <v>0</v>
      </c>
      <c r="AU91" s="184">
        <f t="shared" si="96"/>
        <v>0</v>
      </c>
      <c r="AV91" s="184">
        <f t="shared" si="97"/>
        <v>0</v>
      </c>
      <c r="AW91" s="20">
        <f t="shared" si="98"/>
        <v>0</v>
      </c>
      <c r="AX91" s="20">
        <f t="shared" si="99"/>
        <v>0</v>
      </c>
      <c r="AY91" s="184">
        <f t="shared" si="100"/>
        <v>0</v>
      </c>
      <c r="AZ91" s="184">
        <f t="shared" si="101"/>
        <v>0</v>
      </c>
      <c r="BA91" s="133">
        <f t="shared" si="28"/>
        <v>0</v>
      </c>
      <c r="BB91" s="133">
        <f t="shared" si="29"/>
        <v>0</v>
      </c>
      <c r="BC91" s="133">
        <f t="shared" si="30"/>
        <v>0</v>
      </c>
      <c r="BD91" s="133">
        <f t="shared" si="33"/>
        <v>0</v>
      </c>
      <c r="BE91" s="133">
        <f>IF(U142=3,1,0)</f>
        <v>0</v>
      </c>
      <c r="BF91" s="133">
        <f>IF(U142=2,1,0)</f>
        <v>0</v>
      </c>
      <c r="BG91" s="133">
        <f>IF(U142=1,1,0)</f>
        <v>0</v>
      </c>
      <c r="BH91" s="133">
        <f>IF(AND(U142=0,T142&lt;&gt;0),1,0)</f>
        <v>0</v>
      </c>
      <c r="BI91" s="20"/>
    </row>
    <row r="92" spans="1:61" ht="13.5" hidden="1" customHeight="1" x14ac:dyDescent="0.25">
      <c r="A92" s="200"/>
      <c r="B92" s="201"/>
      <c r="C92" s="220"/>
      <c r="D92" s="221" t="str">
        <f t="shared" si="105"/>
        <v>TV Rodenbach US II</v>
      </c>
      <c r="E92" s="222">
        <f>E33</f>
        <v>0</v>
      </c>
      <c r="F92" s="206"/>
      <c r="G92" s="207"/>
      <c r="H92" s="204"/>
      <c r="I92" s="205"/>
      <c r="J92" s="206"/>
      <c r="K92" s="207"/>
      <c r="L92" s="204"/>
      <c r="M92" s="205"/>
      <c r="N92" s="206"/>
      <c r="O92" s="207"/>
      <c r="P92" s="210" t="str">
        <f t="shared" si="102"/>
        <v/>
      </c>
      <c r="Q92" s="211" t="str">
        <f t="shared" si="89"/>
        <v/>
      </c>
      <c r="R92" s="210" t="str">
        <f t="shared" si="103"/>
        <v/>
      </c>
      <c r="S92" s="211" t="str">
        <f t="shared" si="90"/>
        <v/>
      </c>
      <c r="T92" s="182">
        <f t="shared" si="31"/>
        <v>0</v>
      </c>
      <c r="U92" s="183">
        <f t="shared" si="32"/>
        <v>0</v>
      </c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  <c r="AL92" s="359"/>
      <c r="AM92" s="360" t="str">
        <f t="shared" ca="1" si="91"/>
        <v/>
      </c>
      <c r="AN92" s="360"/>
      <c r="AO92" s="361" t="str">
        <f t="shared" ca="1" si="104"/>
        <v/>
      </c>
      <c r="AP92" s="361"/>
      <c r="AQ92" s="184">
        <f t="shared" si="92"/>
        <v>0</v>
      </c>
      <c r="AR92" s="184">
        <f t="shared" si="93"/>
        <v>0</v>
      </c>
      <c r="AS92" s="20">
        <f t="shared" si="94"/>
        <v>0</v>
      </c>
      <c r="AT92" s="185">
        <f t="shared" si="95"/>
        <v>0</v>
      </c>
      <c r="AU92" s="184">
        <f t="shared" si="96"/>
        <v>0</v>
      </c>
      <c r="AV92" s="184">
        <f t="shared" si="97"/>
        <v>0</v>
      </c>
      <c r="AW92" s="20">
        <f t="shared" si="98"/>
        <v>0</v>
      </c>
      <c r="AX92" s="20">
        <f t="shared" si="99"/>
        <v>0</v>
      </c>
      <c r="AY92" s="184">
        <f t="shared" si="100"/>
        <v>0</v>
      </c>
      <c r="AZ92" s="184">
        <f t="shared" si="101"/>
        <v>0</v>
      </c>
      <c r="BA92" s="133">
        <f t="shared" si="28"/>
        <v>0</v>
      </c>
      <c r="BB92" s="133">
        <f t="shared" si="29"/>
        <v>0</v>
      </c>
      <c r="BC92" s="133">
        <f t="shared" si="30"/>
        <v>0</v>
      </c>
      <c r="BD92" s="133">
        <f t="shared" si="33"/>
        <v>0</v>
      </c>
      <c r="BE92" s="133">
        <f>IF(U153=3,1,0)</f>
        <v>0</v>
      </c>
      <c r="BF92" s="133">
        <f>IF(U153=2,1,0)</f>
        <v>0</v>
      </c>
      <c r="BG92" s="133">
        <f>IF(U153=1,1,0)</f>
        <v>0</v>
      </c>
      <c r="BH92" s="133">
        <f>IF(AND(U153=0,T153&lt;&gt;0),1,0)</f>
        <v>0</v>
      </c>
      <c r="BI92" s="20"/>
    </row>
    <row r="93" spans="1:61" ht="13.5" customHeight="1" thickBot="1" x14ac:dyDescent="0.3">
      <c r="A93" s="18"/>
      <c r="C93" s="20"/>
      <c r="D93" s="16"/>
      <c r="E93" s="16"/>
      <c r="T93" s="182">
        <f t="shared" si="31"/>
        <v>0</v>
      </c>
      <c r="U93" s="183">
        <f t="shared" si="32"/>
        <v>0</v>
      </c>
      <c r="V93" s="212"/>
      <c r="W93" s="212"/>
      <c r="X93" s="213"/>
      <c r="Y93" s="213"/>
      <c r="Z93" s="213"/>
      <c r="AA93" s="213"/>
      <c r="AB93" s="213"/>
      <c r="AC93" s="213"/>
      <c r="AD93" s="213"/>
      <c r="AE93" s="213"/>
      <c r="AF93" s="213"/>
      <c r="AG93" s="213"/>
      <c r="AH93" s="213"/>
      <c r="AI93" s="213"/>
      <c r="AJ93" s="213"/>
      <c r="AK93" s="213"/>
      <c r="AL93" s="213"/>
      <c r="AM93" s="213"/>
      <c r="AQ93" s="184"/>
      <c r="AR93" s="184"/>
      <c r="AS93" s="20"/>
      <c r="AT93" s="185"/>
      <c r="AU93" s="184"/>
      <c r="AV93" s="184"/>
      <c r="AW93" s="20"/>
      <c r="AX93" s="20"/>
      <c r="AY93" s="184"/>
      <c r="AZ93" s="184"/>
      <c r="BA93" s="214">
        <f t="shared" ref="BA93:BH93" si="106">SUM(BA83:BA92)</f>
        <v>2</v>
      </c>
      <c r="BB93" s="214">
        <f t="shared" si="106"/>
        <v>0</v>
      </c>
      <c r="BC93" s="214">
        <f t="shared" si="106"/>
        <v>0</v>
      </c>
      <c r="BD93" s="214">
        <f t="shared" si="106"/>
        <v>1</v>
      </c>
      <c r="BE93" s="214">
        <f t="shared" si="106"/>
        <v>2</v>
      </c>
      <c r="BF93" s="214">
        <f t="shared" si="106"/>
        <v>0</v>
      </c>
      <c r="BG93" s="214">
        <f t="shared" si="106"/>
        <v>0</v>
      </c>
      <c r="BH93" s="214">
        <f t="shared" si="106"/>
        <v>1</v>
      </c>
      <c r="BI93" s="20">
        <f>SUM(BA93:BH93)</f>
        <v>6</v>
      </c>
    </row>
    <row r="94" spans="1:61" ht="13.5" hidden="1" customHeight="1" x14ac:dyDescent="0.25">
      <c r="A94" s="169">
        <v>6</v>
      </c>
      <c r="B94" s="170">
        <v>42083</v>
      </c>
      <c r="C94" s="215"/>
      <c r="D94" s="216">
        <f>E18</f>
        <v>0</v>
      </c>
      <c r="E94" s="173" t="str">
        <f>E3</f>
        <v>TV Rodenbach US I</v>
      </c>
      <c r="F94" s="176"/>
      <c r="G94" s="177"/>
      <c r="H94" s="174"/>
      <c r="I94" s="175"/>
      <c r="J94" s="176"/>
      <c r="K94" s="177"/>
      <c r="L94" s="174"/>
      <c r="M94" s="175"/>
      <c r="N94" s="176"/>
      <c r="O94" s="177"/>
      <c r="P94" s="180" t="str">
        <f>IF(F94="","",F94+H94+J94+L94+N94)</f>
        <v/>
      </c>
      <c r="Q94" s="181" t="str">
        <f t="shared" ref="Q94:Q103" si="107">IF(G94="","",G94+I94+K94+M94+O94)</f>
        <v/>
      </c>
      <c r="R94" s="180" t="str">
        <f>IF(F94="","",AQ94+AS94+AU94+AW94+AY94)</f>
        <v/>
      </c>
      <c r="S94" s="181" t="str">
        <f t="shared" ref="S94:S103" si="108">IF(G94="","",AR94+AT94+AV94+AX94+AZ94)</f>
        <v/>
      </c>
      <c r="T94" s="182">
        <f t="shared" si="31"/>
        <v>0</v>
      </c>
      <c r="U94" s="183">
        <f t="shared" si="32"/>
        <v>0</v>
      </c>
      <c r="V94" s="352"/>
      <c r="W94" s="352"/>
      <c r="X94" s="352"/>
      <c r="Y94" s="352"/>
      <c r="Z94" s="352"/>
      <c r="AA94" s="352"/>
      <c r="AB94" s="352"/>
      <c r="AC94" s="352"/>
      <c r="AD94" s="352"/>
      <c r="AE94" s="352"/>
      <c r="AF94" s="352"/>
      <c r="AG94" s="352"/>
      <c r="AH94" s="352"/>
      <c r="AI94" s="352"/>
      <c r="AJ94" s="352"/>
      <c r="AK94" s="352"/>
      <c r="AL94" s="352"/>
      <c r="AM94" s="353" t="str">
        <f t="shared" ref="AM94:AM103" ca="1" si="109">IF(U94&lt;&gt;"","",IF(C94&lt;&gt;"","verlegt",IF(B94&lt;TODAY(),"offen","")))</f>
        <v/>
      </c>
      <c r="AN94" s="353"/>
      <c r="AO94" s="354" t="str">
        <f ca="1">IF(U94&lt;&gt;"","",IF(C94="","",IF(C94&lt;TODAY(),"offen","")))</f>
        <v/>
      </c>
      <c r="AP94" s="354"/>
      <c r="AQ94" s="184">
        <f t="shared" ref="AQ94:AQ103" si="110">IF(F94&gt;G94,1,0)</f>
        <v>0</v>
      </c>
      <c r="AR94" s="184">
        <f t="shared" ref="AR94:AR103" si="111">IF(G94&gt;F94,1,0)</f>
        <v>0</v>
      </c>
      <c r="AS94" s="20">
        <f t="shared" ref="AS94:AS103" si="112">IF(H94&gt;I94,1,0)</f>
        <v>0</v>
      </c>
      <c r="AT94" s="185">
        <f t="shared" ref="AT94:AT103" si="113">IF(I94&gt;H94,1,0)</f>
        <v>0</v>
      </c>
      <c r="AU94" s="184">
        <f t="shared" ref="AU94:AU103" si="114">IF(J94&gt;K94,1,0)</f>
        <v>0</v>
      </c>
      <c r="AV94" s="184">
        <f t="shared" ref="AV94:AV103" si="115">IF(K94&gt;J94,1,0)</f>
        <v>0</v>
      </c>
      <c r="AW94" s="20">
        <f t="shared" ref="AW94:AW103" si="116">IF(L94&gt;M94,1,0)</f>
        <v>0</v>
      </c>
      <c r="AX94" s="20">
        <f t="shared" ref="AX94:AX103" si="117">IF(M94&gt;L94,1,0)</f>
        <v>0</v>
      </c>
      <c r="AY94" s="184">
        <f t="shared" ref="AY94:AY103" si="118">IF(N94&gt;O94,1,0)</f>
        <v>0</v>
      </c>
      <c r="AZ94" s="184">
        <f t="shared" ref="AZ94:AZ103" si="119">IF(O94&gt;N94,1,0)</f>
        <v>0</v>
      </c>
      <c r="BA94" s="133">
        <f t="shared" si="28"/>
        <v>0</v>
      </c>
      <c r="BB94" s="133">
        <f t="shared" si="29"/>
        <v>0</v>
      </c>
      <c r="BC94" s="133">
        <f t="shared" si="30"/>
        <v>0</v>
      </c>
      <c r="BD94" s="133">
        <f t="shared" si="33"/>
        <v>0</v>
      </c>
      <c r="BE94" s="133">
        <f>IF(U43=3,1,0)</f>
        <v>0</v>
      </c>
      <c r="BF94" s="133">
        <f>IF(U43=2,1,0)</f>
        <v>0</v>
      </c>
      <c r="BG94" s="133">
        <f>IF(U43=1,1,0)</f>
        <v>0</v>
      </c>
      <c r="BH94" s="133">
        <f>IF(AND(U43=0,T43&lt;&gt;0),1,0)</f>
        <v>0</v>
      </c>
      <c r="BI94" s="20"/>
    </row>
    <row r="95" spans="1:61" ht="13.5" hidden="1" customHeight="1" x14ac:dyDescent="0.25">
      <c r="A95" s="186">
        <v>5</v>
      </c>
      <c r="B95" s="187">
        <v>42069</v>
      </c>
      <c r="C95" s="219"/>
      <c r="D95" s="218">
        <f>D94</f>
        <v>0</v>
      </c>
      <c r="E95" s="190" t="str">
        <f>E6</f>
        <v>TSG Trppstadt</v>
      </c>
      <c r="F95" s="193"/>
      <c r="G95" s="194"/>
      <c r="H95" s="191"/>
      <c r="I95" s="192"/>
      <c r="J95" s="193"/>
      <c r="K95" s="194"/>
      <c r="L95" s="191"/>
      <c r="M95" s="192"/>
      <c r="N95" s="193"/>
      <c r="O95" s="194"/>
      <c r="P95" s="197" t="str">
        <f t="shared" ref="P95:P103" si="120">IF(F95="","",F95+H95+J95+L95+N95)</f>
        <v/>
      </c>
      <c r="Q95" s="198" t="str">
        <f t="shared" si="107"/>
        <v/>
      </c>
      <c r="R95" s="197" t="str">
        <f t="shared" ref="R95:R103" si="121">IF(F95="","",AQ95+AS95+AU95+AW95+AY95)</f>
        <v/>
      </c>
      <c r="S95" s="198" t="str">
        <f t="shared" si="108"/>
        <v/>
      </c>
      <c r="T95" s="182">
        <f t="shared" si="31"/>
        <v>0</v>
      </c>
      <c r="U95" s="183">
        <f t="shared" si="32"/>
        <v>0</v>
      </c>
      <c r="V95" s="355"/>
      <c r="W95" s="355"/>
      <c r="X95" s="355"/>
      <c r="Y95" s="355"/>
      <c r="Z95" s="355"/>
      <c r="AA95" s="355"/>
      <c r="AB95" s="355"/>
      <c r="AC95" s="355"/>
      <c r="AD95" s="355"/>
      <c r="AE95" s="355"/>
      <c r="AF95" s="355"/>
      <c r="AG95" s="355"/>
      <c r="AH95" s="355"/>
      <c r="AI95" s="355"/>
      <c r="AJ95" s="355"/>
      <c r="AK95" s="355"/>
      <c r="AL95" s="355"/>
      <c r="AM95" s="358" t="str">
        <f t="shared" ca="1" si="109"/>
        <v/>
      </c>
      <c r="AN95" s="358"/>
      <c r="AO95" s="357" t="str">
        <f t="shared" ref="AO95:AO103" ca="1" si="122">IF(U95&lt;&gt;"","",IF(C95="","",IF(C95&lt;TODAY(),"offen","")))</f>
        <v/>
      </c>
      <c r="AP95" s="357"/>
      <c r="AQ95" s="184">
        <f t="shared" si="110"/>
        <v>0</v>
      </c>
      <c r="AR95" s="184">
        <f t="shared" si="111"/>
        <v>0</v>
      </c>
      <c r="AS95" s="20">
        <f t="shared" si="112"/>
        <v>0</v>
      </c>
      <c r="AT95" s="185">
        <f t="shared" si="113"/>
        <v>0</v>
      </c>
      <c r="AU95" s="184">
        <f t="shared" si="114"/>
        <v>0</v>
      </c>
      <c r="AV95" s="184">
        <f t="shared" si="115"/>
        <v>0</v>
      </c>
      <c r="AW95" s="20">
        <f t="shared" si="116"/>
        <v>0</v>
      </c>
      <c r="AX95" s="20">
        <f t="shared" si="117"/>
        <v>0</v>
      </c>
      <c r="AY95" s="184">
        <f t="shared" si="118"/>
        <v>0</v>
      </c>
      <c r="AZ95" s="184">
        <f t="shared" si="119"/>
        <v>0</v>
      </c>
      <c r="BA95" s="133">
        <f t="shared" si="28"/>
        <v>0</v>
      </c>
      <c r="BB95" s="133">
        <f t="shared" si="29"/>
        <v>0</v>
      </c>
      <c r="BC95" s="133">
        <f t="shared" si="30"/>
        <v>0</v>
      </c>
      <c r="BD95" s="133">
        <f t="shared" si="33"/>
        <v>0</v>
      </c>
      <c r="BE95" s="133">
        <f>IF(U54=3,1,0)</f>
        <v>0</v>
      </c>
      <c r="BF95" s="133">
        <f>IF(U54=2,1,0)</f>
        <v>0</v>
      </c>
      <c r="BG95" s="133">
        <f>IF(U54=1,1,0)</f>
        <v>0</v>
      </c>
      <c r="BH95" s="133">
        <f>IF(AND(U54=0,T54&lt;&gt;0),1,0)</f>
        <v>0</v>
      </c>
      <c r="BI95" s="20"/>
    </row>
    <row r="96" spans="1:61" ht="13.5" hidden="1" customHeight="1" x14ac:dyDescent="0.25">
      <c r="A96" s="186">
        <v>2</v>
      </c>
      <c r="B96" s="187">
        <v>41929</v>
      </c>
      <c r="C96" s="217"/>
      <c r="D96" s="218">
        <f t="shared" ref="D96:D103" si="123">D95</f>
        <v>0</v>
      </c>
      <c r="E96" s="190" t="str">
        <f>E9</f>
        <v>Rodenbach/Weilerbach</v>
      </c>
      <c r="F96" s="193"/>
      <c r="G96" s="194"/>
      <c r="H96" s="191"/>
      <c r="I96" s="192"/>
      <c r="J96" s="193"/>
      <c r="K96" s="194"/>
      <c r="L96" s="191"/>
      <c r="M96" s="192"/>
      <c r="N96" s="193"/>
      <c r="O96" s="194"/>
      <c r="P96" s="197" t="str">
        <f t="shared" si="120"/>
        <v/>
      </c>
      <c r="Q96" s="198" t="str">
        <f t="shared" si="107"/>
        <v/>
      </c>
      <c r="R96" s="197" t="str">
        <f t="shared" si="121"/>
        <v/>
      </c>
      <c r="S96" s="198" t="str">
        <f t="shared" si="108"/>
        <v/>
      </c>
      <c r="T96" s="182">
        <f t="shared" si="31"/>
        <v>0</v>
      </c>
      <c r="U96" s="183">
        <f t="shared" si="32"/>
        <v>0</v>
      </c>
      <c r="V96" s="355"/>
      <c r="W96" s="355"/>
      <c r="X96" s="355"/>
      <c r="Y96" s="355"/>
      <c r="Z96" s="355"/>
      <c r="AA96" s="355"/>
      <c r="AB96" s="355"/>
      <c r="AC96" s="355"/>
      <c r="AD96" s="355"/>
      <c r="AE96" s="355"/>
      <c r="AF96" s="355"/>
      <c r="AG96" s="355"/>
      <c r="AH96" s="355"/>
      <c r="AI96" s="355"/>
      <c r="AJ96" s="355"/>
      <c r="AK96" s="355"/>
      <c r="AL96" s="355"/>
      <c r="AM96" s="358" t="str">
        <f t="shared" ca="1" si="109"/>
        <v/>
      </c>
      <c r="AN96" s="358"/>
      <c r="AO96" s="357" t="str">
        <f t="shared" ca="1" si="122"/>
        <v/>
      </c>
      <c r="AP96" s="357"/>
      <c r="AQ96" s="184">
        <f t="shared" si="110"/>
        <v>0</v>
      </c>
      <c r="AR96" s="184">
        <f t="shared" si="111"/>
        <v>0</v>
      </c>
      <c r="AS96" s="20">
        <f t="shared" si="112"/>
        <v>0</v>
      </c>
      <c r="AT96" s="185">
        <f t="shared" si="113"/>
        <v>0</v>
      </c>
      <c r="AU96" s="184">
        <f t="shared" si="114"/>
        <v>0</v>
      </c>
      <c r="AV96" s="184">
        <f t="shared" si="115"/>
        <v>0</v>
      </c>
      <c r="AW96" s="20">
        <f t="shared" si="116"/>
        <v>0</v>
      </c>
      <c r="AX96" s="20">
        <f t="shared" si="117"/>
        <v>0</v>
      </c>
      <c r="AY96" s="184">
        <f t="shared" si="118"/>
        <v>0</v>
      </c>
      <c r="AZ96" s="184">
        <f t="shared" si="119"/>
        <v>0</v>
      </c>
      <c r="BA96" s="133">
        <f t="shared" si="28"/>
        <v>0</v>
      </c>
      <c r="BB96" s="133">
        <f t="shared" si="29"/>
        <v>0</v>
      </c>
      <c r="BC96" s="133">
        <f t="shared" si="30"/>
        <v>0</v>
      </c>
      <c r="BD96" s="133">
        <f t="shared" si="33"/>
        <v>0</v>
      </c>
      <c r="BE96" s="133">
        <f>IF(U65=3,1,0)</f>
        <v>0</v>
      </c>
      <c r="BF96" s="133">
        <f>IF(U65=2,1,0)</f>
        <v>0</v>
      </c>
      <c r="BG96" s="133">
        <f>IF(U65=1,1,0)</f>
        <v>0</v>
      </c>
      <c r="BH96" s="133">
        <f>IF(AND(U65=0,T65&lt;&gt;0),1,0)</f>
        <v>0</v>
      </c>
      <c r="BI96" s="20"/>
    </row>
    <row r="97" spans="1:61" ht="13.5" hidden="1" customHeight="1" x14ac:dyDescent="0.25">
      <c r="A97" s="186">
        <v>9</v>
      </c>
      <c r="B97" s="187">
        <v>42167</v>
      </c>
      <c r="C97" s="219"/>
      <c r="D97" s="218">
        <f t="shared" si="123"/>
        <v>0</v>
      </c>
      <c r="E97" s="190" t="str">
        <f>E12</f>
        <v>Niederkirchen/Roßbach</v>
      </c>
      <c r="F97" s="193"/>
      <c r="G97" s="194"/>
      <c r="H97" s="191"/>
      <c r="I97" s="192"/>
      <c r="J97" s="193"/>
      <c r="K97" s="194"/>
      <c r="L97" s="191"/>
      <c r="M97" s="192"/>
      <c r="N97" s="193"/>
      <c r="O97" s="194"/>
      <c r="P97" s="197" t="str">
        <f t="shared" si="120"/>
        <v/>
      </c>
      <c r="Q97" s="198" t="str">
        <f t="shared" si="107"/>
        <v/>
      </c>
      <c r="R97" s="197" t="str">
        <f t="shared" si="121"/>
        <v/>
      </c>
      <c r="S97" s="198" t="str">
        <f t="shared" si="108"/>
        <v/>
      </c>
      <c r="T97" s="182">
        <f t="shared" si="31"/>
        <v>0</v>
      </c>
      <c r="U97" s="183">
        <f t="shared" si="32"/>
        <v>0</v>
      </c>
      <c r="V97" s="355"/>
      <c r="W97" s="355"/>
      <c r="X97" s="355"/>
      <c r="Y97" s="355"/>
      <c r="Z97" s="355"/>
      <c r="AA97" s="355"/>
      <c r="AB97" s="355"/>
      <c r="AC97" s="355"/>
      <c r="AD97" s="355"/>
      <c r="AE97" s="355"/>
      <c r="AF97" s="355"/>
      <c r="AG97" s="355"/>
      <c r="AH97" s="355"/>
      <c r="AI97" s="355"/>
      <c r="AJ97" s="355"/>
      <c r="AK97" s="355"/>
      <c r="AL97" s="355"/>
      <c r="AM97" s="356" t="str">
        <f t="shared" ca="1" si="109"/>
        <v/>
      </c>
      <c r="AN97" s="356"/>
      <c r="AO97" s="357" t="str">
        <f t="shared" ca="1" si="122"/>
        <v/>
      </c>
      <c r="AP97" s="357"/>
      <c r="AQ97" s="184">
        <f t="shared" si="110"/>
        <v>0</v>
      </c>
      <c r="AR97" s="184">
        <f t="shared" si="111"/>
        <v>0</v>
      </c>
      <c r="AS97" s="20">
        <f t="shared" si="112"/>
        <v>0</v>
      </c>
      <c r="AT97" s="185">
        <f t="shared" si="113"/>
        <v>0</v>
      </c>
      <c r="AU97" s="184">
        <f t="shared" si="114"/>
        <v>0</v>
      </c>
      <c r="AV97" s="184">
        <f t="shared" si="115"/>
        <v>0</v>
      </c>
      <c r="AW97" s="20">
        <f t="shared" si="116"/>
        <v>0</v>
      </c>
      <c r="AX97" s="20">
        <f t="shared" si="117"/>
        <v>0</v>
      </c>
      <c r="AY97" s="184">
        <f t="shared" si="118"/>
        <v>0</v>
      </c>
      <c r="AZ97" s="184">
        <f t="shared" si="119"/>
        <v>0</v>
      </c>
      <c r="BA97" s="133">
        <f t="shared" si="28"/>
        <v>0</v>
      </c>
      <c r="BB97" s="133">
        <f t="shared" si="29"/>
        <v>0</v>
      </c>
      <c r="BC97" s="133">
        <f t="shared" si="30"/>
        <v>0</v>
      </c>
      <c r="BD97" s="133">
        <f t="shared" si="33"/>
        <v>0</v>
      </c>
      <c r="BE97" s="133">
        <f>IF(U76=3,1,0)</f>
        <v>0</v>
      </c>
      <c r="BF97" s="133">
        <f>IF(U76=2,1,0)</f>
        <v>0</v>
      </c>
      <c r="BG97" s="133">
        <f>IF(U76=1,1,0)</f>
        <v>0</v>
      </c>
      <c r="BH97" s="133">
        <f>IF(AND(U76=0,T76&lt;&gt;0),1,0)</f>
        <v>0</v>
      </c>
      <c r="BI97" s="20"/>
    </row>
    <row r="98" spans="1:61" ht="13.5" hidden="1" customHeight="1" x14ac:dyDescent="0.25">
      <c r="A98" s="186">
        <v>3</v>
      </c>
      <c r="B98" s="187">
        <v>41971</v>
      </c>
      <c r="C98" s="219"/>
      <c r="D98" s="278">
        <f t="shared" si="123"/>
        <v>0</v>
      </c>
      <c r="E98" s="190" t="str">
        <f>E15</f>
        <v>TV Rodenbach US II</v>
      </c>
      <c r="F98" s="193"/>
      <c r="G98" s="194"/>
      <c r="H98" s="191"/>
      <c r="I98" s="192"/>
      <c r="J98" s="193"/>
      <c r="K98" s="194"/>
      <c r="L98" s="191"/>
      <c r="M98" s="192"/>
      <c r="N98" s="193"/>
      <c r="O98" s="194"/>
      <c r="P98" s="197" t="str">
        <f t="shared" si="120"/>
        <v/>
      </c>
      <c r="Q98" s="198" t="str">
        <f t="shared" si="107"/>
        <v/>
      </c>
      <c r="R98" s="197" t="str">
        <f t="shared" si="121"/>
        <v/>
      </c>
      <c r="S98" s="198" t="str">
        <f t="shared" si="108"/>
        <v/>
      </c>
      <c r="T98" s="182">
        <f t="shared" si="31"/>
        <v>0</v>
      </c>
      <c r="U98" s="183">
        <f t="shared" si="32"/>
        <v>0</v>
      </c>
      <c r="V98" s="355"/>
      <c r="W98" s="355"/>
      <c r="X98" s="355"/>
      <c r="Y98" s="355"/>
      <c r="Z98" s="355"/>
      <c r="AA98" s="355"/>
      <c r="AB98" s="355"/>
      <c r="AC98" s="355"/>
      <c r="AD98" s="355"/>
      <c r="AE98" s="355"/>
      <c r="AF98" s="355"/>
      <c r="AG98" s="355"/>
      <c r="AH98" s="355"/>
      <c r="AI98" s="355"/>
      <c r="AJ98" s="355"/>
      <c r="AK98" s="355"/>
      <c r="AL98" s="355"/>
      <c r="AM98" s="358" t="str">
        <f t="shared" ca="1" si="109"/>
        <v/>
      </c>
      <c r="AN98" s="358"/>
      <c r="AO98" s="357" t="str">
        <f t="shared" ca="1" si="122"/>
        <v/>
      </c>
      <c r="AP98" s="357"/>
      <c r="AQ98" s="184">
        <f t="shared" si="110"/>
        <v>0</v>
      </c>
      <c r="AR98" s="184">
        <f t="shared" si="111"/>
        <v>0</v>
      </c>
      <c r="AS98" s="20">
        <f t="shared" si="112"/>
        <v>0</v>
      </c>
      <c r="AT98" s="185">
        <f t="shared" si="113"/>
        <v>0</v>
      </c>
      <c r="AU98" s="184">
        <f t="shared" si="114"/>
        <v>0</v>
      </c>
      <c r="AV98" s="184">
        <f t="shared" si="115"/>
        <v>0</v>
      </c>
      <c r="AW98" s="20">
        <f t="shared" si="116"/>
        <v>0</v>
      </c>
      <c r="AX98" s="20">
        <f t="shared" si="117"/>
        <v>0</v>
      </c>
      <c r="AY98" s="184">
        <f t="shared" si="118"/>
        <v>0</v>
      </c>
      <c r="AZ98" s="184">
        <f t="shared" si="119"/>
        <v>0</v>
      </c>
      <c r="BA98" s="133">
        <f t="shared" si="28"/>
        <v>0</v>
      </c>
      <c r="BB98" s="133">
        <f t="shared" si="29"/>
        <v>0</v>
      </c>
      <c r="BC98" s="133">
        <f t="shared" si="30"/>
        <v>0</v>
      </c>
      <c r="BD98" s="133">
        <f t="shared" si="33"/>
        <v>0</v>
      </c>
      <c r="BE98" s="133">
        <f>IF(U87=3,1,0)</f>
        <v>0</v>
      </c>
      <c r="BF98" s="133">
        <f>IF(U87=2,1,0)</f>
        <v>0</v>
      </c>
      <c r="BG98" s="133">
        <f>IF(U87=1,1,0)</f>
        <v>0</v>
      </c>
      <c r="BH98" s="133">
        <f>IF(AND(U87=0,T87&lt;&gt;0),1,0)</f>
        <v>0</v>
      </c>
      <c r="BI98" s="20"/>
    </row>
    <row r="99" spans="1:61" ht="13.5" hidden="1" customHeight="1" x14ac:dyDescent="0.25">
      <c r="A99" s="186">
        <v>11</v>
      </c>
      <c r="B99" s="187"/>
      <c r="C99" s="219"/>
      <c r="D99" s="218">
        <f t="shared" si="123"/>
        <v>0</v>
      </c>
      <c r="E99" s="190">
        <f>E21</f>
        <v>0</v>
      </c>
      <c r="F99" s="193"/>
      <c r="G99" s="194"/>
      <c r="H99" s="191"/>
      <c r="I99" s="192"/>
      <c r="J99" s="193"/>
      <c r="K99" s="194"/>
      <c r="L99" s="191"/>
      <c r="M99" s="192"/>
      <c r="N99" s="193"/>
      <c r="O99" s="194"/>
      <c r="P99" s="197" t="str">
        <f t="shared" si="120"/>
        <v/>
      </c>
      <c r="Q99" s="198" t="str">
        <f t="shared" si="107"/>
        <v/>
      </c>
      <c r="R99" s="197" t="str">
        <f t="shared" si="121"/>
        <v/>
      </c>
      <c r="S99" s="198" t="str">
        <f t="shared" si="108"/>
        <v/>
      </c>
      <c r="T99" s="182">
        <f t="shared" si="31"/>
        <v>0</v>
      </c>
      <c r="U99" s="183">
        <f t="shared" si="32"/>
        <v>0</v>
      </c>
      <c r="V99" s="355"/>
      <c r="W99" s="355"/>
      <c r="X99" s="355"/>
      <c r="Y99" s="355"/>
      <c r="Z99" s="355"/>
      <c r="AA99" s="355"/>
      <c r="AB99" s="355"/>
      <c r="AC99" s="355"/>
      <c r="AD99" s="355"/>
      <c r="AE99" s="355"/>
      <c r="AF99" s="355"/>
      <c r="AG99" s="355"/>
      <c r="AH99" s="355"/>
      <c r="AI99" s="355"/>
      <c r="AJ99" s="355"/>
      <c r="AK99" s="355"/>
      <c r="AL99" s="355"/>
      <c r="AM99" s="358" t="str">
        <f t="shared" ca="1" si="109"/>
        <v/>
      </c>
      <c r="AN99" s="358"/>
      <c r="AO99" s="357" t="str">
        <f t="shared" ca="1" si="122"/>
        <v/>
      </c>
      <c r="AP99" s="357"/>
      <c r="AQ99" s="184">
        <f t="shared" si="110"/>
        <v>0</v>
      </c>
      <c r="AR99" s="184">
        <f t="shared" si="111"/>
        <v>0</v>
      </c>
      <c r="AS99" s="20">
        <f t="shared" si="112"/>
        <v>0</v>
      </c>
      <c r="AT99" s="185">
        <f t="shared" si="113"/>
        <v>0</v>
      </c>
      <c r="AU99" s="184">
        <f t="shared" si="114"/>
        <v>0</v>
      </c>
      <c r="AV99" s="184">
        <f t="shared" si="115"/>
        <v>0</v>
      </c>
      <c r="AW99" s="20">
        <f t="shared" si="116"/>
        <v>0</v>
      </c>
      <c r="AX99" s="20">
        <f t="shared" si="117"/>
        <v>0</v>
      </c>
      <c r="AY99" s="184">
        <f t="shared" si="118"/>
        <v>0</v>
      </c>
      <c r="AZ99" s="184">
        <f t="shared" si="119"/>
        <v>0</v>
      </c>
      <c r="BA99" s="133">
        <f t="shared" si="28"/>
        <v>0</v>
      </c>
      <c r="BB99" s="133">
        <f t="shared" si="29"/>
        <v>0</v>
      </c>
      <c r="BC99" s="133">
        <f t="shared" si="30"/>
        <v>0</v>
      </c>
      <c r="BD99" s="133">
        <f t="shared" si="33"/>
        <v>0</v>
      </c>
      <c r="BE99" s="133">
        <f>IF(U110=3,1,0)</f>
        <v>0</v>
      </c>
      <c r="BF99" s="133">
        <f>IF(U110=2,1,0)</f>
        <v>0</v>
      </c>
      <c r="BG99" s="133">
        <f>IF(U110=1,1,0)</f>
        <v>0</v>
      </c>
      <c r="BH99" s="133">
        <f>IF(AND(U110=0,T110&lt;&gt;0),1,0)</f>
        <v>0</v>
      </c>
      <c r="BI99" s="20"/>
    </row>
    <row r="100" spans="1:61" ht="13.5" hidden="1" customHeight="1" x14ac:dyDescent="0.25">
      <c r="A100" s="186"/>
      <c r="B100" s="187"/>
      <c r="C100" s="219"/>
      <c r="D100" s="218">
        <f t="shared" si="123"/>
        <v>0</v>
      </c>
      <c r="E100" s="190">
        <f>E24</f>
        <v>0</v>
      </c>
      <c r="F100" s="193"/>
      <c r="G100" s="194"/>
      <c r="H100" s="191"/>
      <c r="I100" s="192"/>
      <c r="J100" s="193"/>
      <c r="K100" s="194"/>
      <c r="L100" s="191"/>
      <c r="M100" s="192"/>
      <c r="N100" s="193"/>
      <c r="O100" s="194"/>
      <c r="P100" s="197" t="str">
        <f t="shared" si="120"/>
        <v/>
      </c>
      <c r="Q100" s="198" t="str">
        <f t="shared" si="107"/>
        <v/>
      </c>
      <c r="R100" s="197" t="str">
        <f t="shared" si="121"/>
        <v/>
      </c>
      <c r="S100" s="198" t="str">
        <f t="shared" si="108"/>
        <v/>
      </c>
      <c r="T100" s="182">
        <f t="shared" si="31"/>
        <v>0</v>
      </c>
      <c r="U100" s="183">
        <f t="shared" si="32"/>
        <v>0</v>
      </c>
      <c r="V100" s="355"/>
      <c r="W100" s="355"/>
      <c r="X100" s="355"/>
      <c r="Y100" s="355"/>
      <c r="Z100" s="355"/>
      <c r="AA100" s="355"/>
      <c r="AB100" s="355"/>
      <c r="AC100" s="355"/>
      <c r="AD100" s="355"/>
      <c r="AE100" s="355"/>
      <c r="AF100" s="355"/>
      <c r="AG100" s="355"/>
      <c r="AH100" s="355"/>
      <c r="AI100" s="355"/>
      <c r="AJ100" s="355"/>
      <c r="AK100" s="355"/>
      <c r="AL100" s="355"/>
      <c r="AM100" s="358" t="str">
        <f t="shared" ca="1" si="109"/>
        <v/>
      </c>
      <c r="AN100" s="358"/>
      <c r="AO100" s="357" t="str">
        <f t="shared" ca="1" si="122"/>
        <v/>
      </c>
      <c r="AP100" s="357"/>
      <c r="AQ100" s="184">
        <f t="shared" si="110"/>
        <v>0</v>
      </c>
      <c r="AR100" s="184">
        <f t="shared" si="111"/>
        <v>0</v>
      </c>
      <c r="AS100" s="20">
        <f t="shared" si="112"/>
        <v>0</v>
      </c>
      <c r="AT100" s="185">
        <f t="shared" si="113"/>
        <v>0</v>
      </c>
      <c r="AU100" s="184">
        <f t="shared" si="114"/>
        <v>0</v>
      </c>
      <c r="AV100" s="184">
        <f t="shared" si="115"/>
        <v>0</v>
      </c>
      <c r="AW100" s="20">
        <f t="shared" si="116"/>
        <v>0</v>
      </c>
      <c r="AX100" s="20">
        <f t="shared" si="117"/>
        <v>0</v>
      </c>
      <c r="AY100" s="184">
        <f t="shared" si="118"/>
        <v>0</v>
      </c>
      <c r="AZ100" s="184">
        <f t="shared" si="119"/>
        <v>0</v>
      </c>
      <c r="BA100" s="133">
        <f t="shared" si="28"/>
        <v>0</v>
      </c>
      <c r="BB100" s="133">
        <f t="shared" si="29"/>
        <v>0</v>
      </c>
      <c r="BC100" s="133">
        <f t="shared" si="30"/>
        <v>0</v>
      </c>
      <c r="BD100" s="133">
        <f t="shared" si="33"/>
        <v>0</v>
      </c>
      <c r="BE100" s="133">
        <f>IF(U121=3,1,0)</f>
        <v>0</v>
      </c>
      <c r="BF100" s="133">
        <f>IF(U121=2,1,0)</f>
        <v>0</v>
      </c>
      <c r="BG100" s="133">
        <f>IF(U121=1,1,0)</f>
        <v>0</v>
      </c>
      <c r="BH100" s="133">
        <f>IF(AND(U121=0,T121&lt;&gt;0),1,0)</f>
        <v>0</v>
      </c>
      <c r="BI100" s="20"/>
    </row>
    <row r="101" spans="1:61" ht="13.5" hidden="1" customHeight="1" x14ac:dyDescent="0.25">
      <c r="A101" s="186"/>
      <c r="B101" s="187"/>
      <c r="C101" s="219"/>
      <c r="D101" s="218">
        <f t="shared" si="123"/>
        <v>0</v>
      </c>
      <c r="E101" s="190">
        <f>E27</f>
        <v>0</v>
      </c>
      <c r="F101" s="193"/>
      <c r="G101" s="194"/>
      <c r="H101" s="191"/>
      <c r="I101" s="192"/>
      <c r="J101" s="193"/>
      <c r="K101" s="194"/>
      <c r="L101" s="191"/>
      <c r="M101" s="192"/>
      <c r="N101" s="193"/>
      <c r="O101" s="194"/>
      <c r="P101" s="197" t="str">
        <f t="shared" si="120"/>
        <v/>
      </c>
      <c r="Q101" s="198" t="str">
        <f t="shared" si="107"/>
        <v/>
      </c>
      <c r="R101" s="197" t="str">
        <f t="shared" si="121"/>
        <v/>
      </c>
      <c r="S101" s="198" t="str">
        <f t="shared" si="108"/>
        <v/>
      </c>
      <c r="T101" s="182">
        <f t="shared" si="31"/>
        <v>0</v>
      </c>
      <c r="U101" s="183">
        <f t="shared" si="32"/>
        <v>0</v>
      </c>
      <c r="V101" s="355"/>
      <c r="W101" s="355"/>
      <c r="X101" s="355"/>
      <c r="Y101" s="355"/>
      <c r="Z101" s="355"/>
      <c r="AA101" s="355"/>
      <c r="AB101" s="355"/>
      <c r="AC101" s="355"/>
      <c r="AD101" s="355"/>
      <c r="AE101" s="355"/>
      <c r="AF101" s="355"/>
      <c r="AG101" s="355"/>
      <c r="AH101" s="355"/>
      <c r="AI101" s="355"/>
      <c r="AJ101" s="355"/>
      <c r="AK101" s="355"/>
      <c r="AL101" s="355"/>
      <c r="AM101" s="358" t="str">
        <f t="shared" ca="1" si="109"/>
        <v/>
      </c>
      <c r="AN101" s="358"/>
      <c r="AO101" s="357" t="str">
        <f t="shared" ca="1" si="122"/>
        <v/>
      </c>
      <c r="AP101" s="357"/>
      <c r="AQ101" s="184">
        <f t="shared" si="110"/>
        <v>0</v>
      </c>
      <c r="AR101" s="184">
        <f t="shared" si="111"/>
        <v>0</v>
      </c>
      <c r="AS101" s="20">
        <f t="shared" si="112"/>
        <v>0</v>
      </c>
      <c r="AT101" s="185">
        <f t="shared" si="113"/>
        <v>0</v>
      </c>
      <c r="AU101" s="184">
        <f t="shared" si="114"/>
        <v>0</v>
      </c>
      <c r="AV101" s="184">
        <f t="shared" si="115"/>
        <v>0</v>
      </c>
      <c r="AW101" s="20">
        <f t="shared" si="116"/>
        <v>0</v>
      </c>
      <c r="AX101" s="20">
        <f t="shared" si="117"/>
        <v>0</v>
      </c>
      <c r="AY101" s="184">
        <f t="shared" si="118"/>
        <v>0</v>
      </c>
      <c r="AZ101" s="184">
        <f t="shared" si="119"/>
        <v>0</v>
      </c>
      <c r="BA101" s="133">
        <f t="shared" si="28"/>
        <v>0</v>
      </c>
      <c r="BB101" s="133">
        <f t="shared" si="29"/>
        <v>0</v>
      </c>
      <c r="BC101" s="133">
        <f t="shared" si="30"/>
        <v>0</v>
      </c>
      <c r="BD101" s="133">
        <f t="shared" si="33"/>
        <v>0</v>
      </c>
      <c r="BE101" s="133">
        <f>IF(U132=3,1,0)</f>
        <v>0</v>
      </c>
      <c r="BF101" s="133">
        <f>IF(U132=2,1,0)</f>
        <v>0</v>
      </c>
      <c r="BG101" s="133">
        <f>IF(U132=1,1,0)</f>
        <v>0</v>
      </c>
      <c r="BH101" s="133">
        <f>IF(AND(U132=0,T132&lt;&gt;0),1,0)</f>
        <v>0</v>
      </c>
      <c r="BI101" s="20"/>
    </row>
    <row r="102" spans="1:61" ht="13.5" hidden="1" customHeight="1" x14ac:dyDescent="0.25">
      <c r="A102" s="186"/>
      <c r="B102" s="187"/>
      <c r="C102" s="219"/>
      <c r="D102" s="218">
        <f t="shared" si="123"/>
        <v>0</v>
      </c>
      <c r="E102" s="190">
        <f>E30</f>
        <v>0</v>
      </c>
      <c r="F102" s="193"/>
      <c r="G102" s="194"/>
      <c r="H102" s="191"/>
      <c r="I102" s="192"/>
      <c r="J102" s="193"/>
      <c r="K102" s="194"/>
      <c r="L102" s="191"/>
      <c r="M102" s="192"/>
      <c r="N102" s="193"/>
      <c r="O102" s="194"/>
      <c r="P102" s="197" t="str">
        <f t="shared" si="120"/>
        <v/>
      </c>
      <c r="Q102" s="198" t="str">
        <f t="shared" si="107"/>
        <v/>
      </c>
      <c r="R102" s="197" t="str">
        <f t="shared" si="121"/>
        <v/>
      </c>
      <c r="S102" s="198" t="str">
        <f t="shared" si="108"/>
        <v/>
      </c>
      <c r="T102" s="182">
        <f t="shared" si="31"/>
        <v>0</v>
      </c>
      <c r="U102" s="183">
        <f t="shared" si="32"/>
        <v>0</v>
      </c>
      <c r="V102" s="355"/>
      <c r="W102" s="355"/>
      <c r="X102" s="355"/>
      <c r="Y102" s="355"/>
      <c r="Z102" s="355"/>
      <c r="AA102" s="355"/>
      <c r="AB102" s="355"/>
      <c r="AC102" s="355"/>
      <c r="AD102" s="355"/>
      <c r="AE102" s="355"/>
      <c r="AF102" s="355"/>
      <c r="AG102" s="355"/>
      <c r="AH102" s="355"/>
      <c r="AI102" s="355"/>
      <c r="AJ102" s="355"/>
      <c r="AK102" s="355"/>
      <c r="AL102" s="355"/>
      <c r="AM102" s="358" t="str">
        <f t="shared" ca="1" si="109"/>
        <v/>
      </c>
      <c r="AN102" s="358"/>
      <c r="AO102" s="357" t="str">
        <f t="shared" ca="1" si="122"/>
        <v/>
      </c>
      <c r="AP102" s="357"/>
      <c r="AQ102" s="184">
        <f t="shared" si="110"/>
        <v>0</v>
      </c>
      <c r="AR102" s="184">
        <f t="shared" si="111"/>
        <v>0</v>
      </c>
      <c r="AS102" s="20">
        <f t="shared" si="112"/>
        <v>0</v>
      </c>
      <c r="AT102" s="185">
        <f t="shared" si="113"/>
        <v>0</v>
      </c>
      <c r="AU102" s="184">
        <f t="shared" si="114"/>
        <v>0</v>
      </c>
      <c r="AV102" s="184">
        <f t="shared" si="115"/>
        <v>0</v>
      </c>
      <c r="AW102" s="20">
        <f t="shared" si="116"/>
        <v>0</v>
      </c>
      <c r="AX102" s="20">
        <f t="shared" si="117"/>
        <v>0</v>
      </c>
      <c r="AY102" s="184">
        <f t="shared" si="118"/>
        <v>0</v>
      </c>
      <c r="AZ102" s="184">
        <f t="shared" si="119"/>
        <v>0</v>
      </c>
      <c r="BA102" s="133">
        <f t="shared" si="28"/>
        <v>0</v>
      </c>
      <c r="BB102" s="133">
        <f t="shared" si="29"/>
        <v>0</v>
      </c>
      <c r="BC102" s="133">
        <f t="shared" si="30"/>
        <v>0</v>
      </c>
      <c r="BD102" s="133">
        <f t="shared" si="33"/>
        <v>0</v>
      </c>
      <c r="BE102" s="133">
        <f>IF(U143=3,1,0)</f>
        <v>0</v>
      </c>
      <c r="BF102" s="133">
        <f>IF(U143=2,1,0)</f>
        <v>0</v>
      </c>
      <c r="BG102" s="133">
        <f>IF(U143=1,1,0)</f>
        <v>0</v>
      </c>
      <c r="BH102" s="133">
        <f>IF(AND(U143=0,T143&lt;&gt;0),1,0)</f>
        <v>0</v>
      </c>
      <c r="BI102" s="20"/>
    </row>
    <row r="103" spans="1:61" ht="13.5" hidden="1" customHeight="1" x14ac:dyDescent="0.25">
      <c r="A103" s="200"/>
      <c r="B103" s="201"/>
      <c r="C103" s="220"/>
      <c r="D103" s="221">
        <f t="shared" si="123"/>
        <v>0</v>
      </c>
      <c r="E103" s="222">
        <f>E33</f>
        <v>0</v>
      </c>
      <c r="F103" s="206"/>
      <c r="G103" s="207"/>
      <c r="H103" s="204"/>
      <c r="I103" s="205"/>
      <c r="J103" s="206"/>
      <c r="K103" s="207"/>
      <c r="L103" s="204"/>
      <c r="M103" s="205"/>
      <c r="N103" s="206"/>
      <c r="O103" s="207"/>
      <c r="P103" s="210" t="str">
        <f t="shared" si="120"/>
        <v/>
      </c>
      <c r="Q103" s="211" t="str">
        <f t="shared" si="107"/>
        <v/>
      </c>
      <c r="R103" s="210" t="str">
        <f t="shared" si="121"/>
        <v/>
      </c>
      <c r="S103" s="211" t="str">
        <f t="shared" si="108"/>
        <v/>
      </c>
      <c r="T103" s="182">
        <f t="shared" si="31"/>
        <v>0</v>
      </c>
      <c r="U103" s="183">
        <f t="shared" si="32"/>
        <v>0</v>
      </c>
      <c r="V103" s="359"/>
      <c r="W103" s="359"/>
      <c r="X103" s="359"/>
      <c r="Y103" s="359"/>
      <c r="Z103" s="359"/>
      <c r="AA103" s="359"/>
      <c r="AB103" s="359"/>
      <c r="AC103" s="359"/>
      <c r="AD103" s="359"/>
      <c r="AE103" s="359"/>
      <c r="AF103" s="359"/>
      <c r="AG103" s="359"/>
      <c r="AH103" s="359"/>
      <c r="AI103" s="359"/>
      <c r="AJ103" s="359"/>
      <c r="AK103" s="359"/>
      <c r="AL103" s="359"/>
      <c r="AM103" s="360" t="str">
        <f t="shared" ca="1" si="109"/>
        <v/>
      </c>
      <c r="AN103" s="360"/>
      <c r="AO103" s="361" t="str">
        <f t="shared" ca="1" si="122"/>
        <v/>
      </c>
      <c r="AP103" s="361"/>
      <c r="AQ103" s="184">
        <f t="shared" si="110"/>
        <v>0</v>
      </c>
      <c r="AR103" s="184">
        <f t="shared" si="111"/>
        <v>0</v>
      </c>
      <c r="AS103" s="20">
        <f t="shared" si="112"/>
        <v>0</v>
      </c>
      <c r="AT103" s="185">
        <f t="shared" si="113"/>
        <v>0</v>
      </c>
      <c r="AU103" s="184">
        <f t="shared" si="114"/>
        <v>0</v>
      </c>
      <c r="AV103" s="184">
        <f t="shared" si="115"/>
        <v>0</v>
      </c>
      <c r="AW103" s="20">
        <f t="shared" si="116"/>
        <v>0</v>
      </c>
      <c r="AX103" s="20">
        <f t="shared" si="117"/>
        <v>0</v>
      </c>
      <c r="AY103" s="184">
        <f t="shared" si="118"/>
        <v>0</v>
      </c>
      <c r="AZ103" s="184">
        <f t="shared" si="119"/>
        <v>0</v>
      </c>
      <c r="BA103" s="133">
        <f t="shared" si="28"/>
        <v>0</v>
      </c>
      <c r="BB103" s="133">
        <f t="shared" si="29"/>
        <v>0</v>
      </c>
      <c r="BC103" s="133">
        <f t="shared" si="30"/>
        <v>0</v>
      </c>
      <c r="BD103" s="133">
        <f t="shared" si="33"/>
        <v>0</v>
      </c>
      <c r="BE103" s="133">
        <f>IF(U154=3,1,0)</f>
        <v>0</v>
      </c>
      <c r="BF103" s="133">
        <f>IF(U154=2,1,0)</f>
        <v>0</v>
      </c>
      <c r="BG103" s="133">
        <f>IF(U154=1,1,0)</f>
        <v>0</v>
      </c>
      <c r="BH103" s="133">
        <f>IF(AND(U154=0,T154&lt;&gt;0),1,0)</f>
        <v>0</v>
      </c>
      <c r="BI103" s="20"/>
    </row>
    <row r="104" spans="1:61" ht="13.5" hidden="1" customHeight="1" x14ac:dyDescent="0.25">
      <c r="A104" s="18"/>
      <c r="C104" s="20"/>
      <c r="D104" s="16"/>
      <c r="E104" s="16"/>
      <c r="T104" s="182">
        <f t="shared" si="31"/>
        <v>0</v>
      </c>
      <c r="U104" s="183">
        <f t="shared" si="32"/>
        <v>0</v>
      </c>
      <c r="V104" s="212"/>
      <c r="W104" s="212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Q104" s="184"/>
      <c r="AR104" s="184"/>
      <c r="AS104" s="20"/>
      <c r="AT104" s="185"/>
      <c r="AU104" s="184"/>
      <c r="AV104" s="184"/>
      <c r="AW104" s="20"/>
      <c r="AX104" s="20"/>
      <c r="AY104" s="184"/>
      <c r="AZ104" s="184"/>
      <c r="BA104" s="214">
        <f t="shared" ref="BA104:BH104" si="124">SUM(BA94:BA103)</f>
        <v>0</v>
      </c>
      <c r="BB104" s="214">
        <f t="shared" si="124"/>
        <v>0</v>
      </c>
      <c r="BC104" s="214">
        <f t="shared" si="124"/>
        <v>0</v>
      </c>
      <c r="BD104" s="214">
        <f t="shared" si="124"/>
        <v>0</v>
      </c>
      <c r="BE104" s="214">
        <f t="shared" si="124"/>
        <v>0</v>
      </c>
      <c r="BF104" s="214">
        <f t="shared" si="124"/>
        <v>0</v>
      </c>
      <c r="BG104" s="214">
        <f t="shared" si="124"/>
        <v>0</v>
      </c>
      <c r="BH104" s="214">
        <f t="shared" si="124"/>
        <v>0</v>
      </c>
      <c r="BI104" s="20">
        <f>SUM(BA104:BH104)</f>
        <v>0</v>
      </c>
    </row>
    <row r="105" spans="1:61" ht="13.5" hidden="1" customHeight="1" x14ac:dyDescent="0.25">
      <c r="A105" s="169">
        <v>6</v>
      </c>
      <c r="B105" s="170"/>
      <c r="C105" s="223"/>
      <c r="D105" s="216">
        <f>E21</f>
        <v>0</v>
      </c>
      <c r="E105" s="173" t="str">
        <f>E3</f>
        <v>TV Rodenbach US I</v>
      </c>
      <c r="F105" s="176"/>
      <c r="G105" s="177"/>
      <c r="H105" s="174"/>
      <c r="I105" s="175"/>
      <c r="J105" s="176"/>
      <c r="K105" s="177"/>
      <c r="L105" s="174"/>
      <c r="M105" s="175"/>
      <c r="N105" s="176"/>
      <c r="O105" s="177"/>
      <c r="P105" s="180" t="str">
        <f>IF(F105="","",F105+H105+J105+L105+N105)</f>
        <v/>
      </c>
      <c r="Q105" s="181" t="str">
        <f t="shared" ref="Q105:Q114" si="125">IF(G105="","",G105+I105+K105+M105+O105)</f>
        <v/>
      </c>
      <c r="R105" s="180" t="str">
        <f>IF(F105="","",AQ105+AS105+AU105+AW105+AY105)</f>
        <v/>
      </c>
      <c r="S105" s="181" t="str">
        <f t="shared" ref="S105:S114" si="126">IF(G105="","",AR105+AT105+AV105+AX105+AZ105)</f>
        <v/>
      </c>
      <c r="T105" s="182">
        <f t="shared" ref="T105:T158" si="127">IF(AND(R105&lt;&gt;"",R105=3,S105=0),3,              (IF(AND(R105&lt;&gt;"",R105=3,S105=1),3,                           (IF(AND(R105&lt;&gt;"",R105=3,S105=2),2,                        (IF(AND(R105&lt;&gt;"",R105=2),1,                                                 (IF(AND(R105&lt;&gt;"",R105=1),0,                                                               (IF(AND(R105&lt;&gt;"",R105=0),0,                                                                                0)))))))))))</f>
        <v>0</v>
      </c>
      <c r="U105" s="183">
        <f t="shared" ref="U105:U158" si="128">IF(AND(S105&lt;&gt;"",S105=3,R105=0),3,              (IF(AND(S105&lt;&gt;"",S105=3,R105=1),3,                           (IF(AND(S105&lt;&gt;"",S105=3,R105=2),2,                        (IF(AND(S105&lt;&gt;"",S105=2),1,                                                 (IF(AND(S105&lt;&gt;"",S105=1),0,                                                               (IF(AND(S105&lt;&gt;"",S105=0),0,                                                                                0)))))))))))</f>
        <v>0</v>
      </c>
      <c r="V105" s="352"/>
      <c r="W105" s="352"/>
      <c r="X105" s="352"/>
      <c r="Y105" s="352"/>
      <c r="Z105" s="352"/>
      <c r="AA105" s="352"/>
      <c r="AB105" s="352"/>
      <c r="AC105" s="352"/>
      <c r="AD105" s="352"/>
      <c r="AE105" s="352"/>
      <c r="AF105" s="352"/>
      <c r="AG105" s="352"/>
      <c r="AH105" s="352"/>
      <c r="AI105" s="352"/>
      <c r="AJ105" s="352"/>
      <c r="AK105" s="352"/>
      <c r="AL105" s="352"/>
      <c r="AM105" s="353" t="str">
        <f t="shared" ref="AM105:AM114" ca="1" si="129">IF(U105&lt;&gt;"","",IF(C105&lt;&gt;"","verlegt",IF(B105&lt;TODAY(),"offen","")))</f>
        <v/>
      </c>
      <c r="AN105" s="353"/>
      <c r="AO105" s="354" t="str">
        <f ca="1">IF(U105&lt;&gt;"","",IF(C105="","",IF(C105&lt;TODAY(),"offen","")))</f>
        <v/>
      </c>
      <c r="AP105" s="354"/>
      <c r="AQ105" s="184">
        <f t="shared" ref="AQ105:AQ114" si="130">IF(F105&gt;G105,1,0)</f>
        <v>0</v>
      </c>
      <c r="AR105" s="184">
        <f t="shared" ref="AR105:AR114" si="131">IF(G105&gt;F105,1,0)</f>
        <v>0</v>
      </c>
      <c r="AS105" s="20">
        <f t="shared" ref="AS105:AS114" si="132">IF(H105&gt;I105,1,0)</f>
        <v>0</v>
      </c>
      <c r="AT105" s="185">
        <f t="shared" ref="AT105:AT114" si="133">IF(I105&gt;H105,1,0)</f>
        <v>0</v>
      </c>
      <c r="AU105" s="184">
        <f t="shared" ref="AU105:AU114" si="134">IF(J105&gt;K105,1,0)</f>
        <v>0</v>
      </c>
      <c r="AV105" s="184">
        <f t="shared" ref="AV105:AV114" si="135">IF(K105&gt;J105,1,0)</f>
        <v>0</v>
      </c>
      <c r="AW105" s="20">
        <f t="shared" ref="AW105:AW114" si="136">IF(L105&gt;M105,1,0)</f>
        <v>0</v>
      </c>
      <c r="AX105" s="20">
        <f t="shared" ref="AX105:AX114" si="137">IF(M105&gt;L105,1,0)</f>
        <v>0</v>
      </c>
      <c r="AY105" s="184">
        <f t="shared" ref="AY105:AY114" si="138">IF(N105&gt;O105,1,0)</f>
        <v>0</v>
      </c>
      <c r="AZ105" s="184">
        <f t="shared" ref="AZ105:AZ114" si="139">IF(O105&gt;N105,1,0)</f>
        <v>0</v>
      </c>
      <c r="BA105" s="133">
        <f t="shared" ref="BA105:BA158" si="140">IF(T105=3,1,0)</f>
        <v>0</v>
      </c>
      <c r="BB105" s="133">
        <f t="shared" ref="BB105:BB158" si="141">IF(T105=2,1,0)</f>
        <v>0</v>
      </c>
      <c r="BC105" s="133">
        <f t="shared" ref="BC105:BC158" si="142">IF(T105=1,1,0)</f>
        <v>0</v>
      </c>
      <c r="BD105" s="133">
        <f t="shared" ref="BD105:BD158" si="143">IF(AND(T105=0,U105&lt;&gt;0),1,0)</f>
        <v>0</v>
      </c>
      <c r="BE105" s="133">
        <f>IF(U44=3,1,0)</f>
        <v>0</v>
      </c>
      <c r="BF105" s="133">
        <f>IF(U44=2,1,0)</f>
        <v>0</v>
      </c>
      <c r="BG105" s="133">
        <f>IF(U44=1,1,0)</f>
        <v>0</v>
      </c>
      <c r="BH105" s="133">
        <f>IF(AND(U44=0,T44&lt;&gt;0),1,0)</f>
        <v>0</v>
      </c>
      <c r="BI105" s="20"/>
    </row>
    <row r="106" spans="1:61" ht="13.5" hidden="1" customHeight="1" x14ac:dyDescent="0.25">
      <c r="A106" s="186">
        <v>10</v>
      </c>
      <c r="B106" s="187"/>
      <c r="C106" s="219"/>
      <c r="D106" s="218">
        <f>D105</f>
        <v>0</v>
      </c>
      <c r="E106" s="190" t="str">
        <f>E6</f>
        <v>TSG Trppstadt</v>
      </c>
      <c r="F106" s="193"/>
      <c r="G106" s="194"/>
      <c r="H106" s="191"/>
      <c r="I106" s="192"/>
      <c r="J106" s="193"/>
      <c r="K106" s="194"/>
      <c r="L106" s="191"/>
      <c r="M106" s="192"/>
      <c r="N106" s="193"/>
      <c r="O106" s="194"/>
      <c r="P106" s="197" t="str">
        <f t="shared" ref="P106:P114" si="144">IF(F106="","",F106+H106+J106+L106+N106)</f>
        <v/>
      </c>
      <c r="Q106" s="198" t="str">
        <f t="shared" si="125"/>
        <v/>
      </c>
      <c r="R106" s="197" t="str">
        <f t="shared" ref="R106:R114" si="145">IF(F106="","",AQ106+AS106+AU106+AW106+AY106)</f>
        <v/>
      </c>
      <c r="S106" s="198" t="str">
        <f t="shared" si="126"/>
        <v/>
      </c>
      <c r="T106" s="182">
        <f t="shared" si="127"/>
        <v>0</v>
      </c>
      <c r="U106" s="183">
        <f t="shared" si="128"/>
        <v>0</v>
      </c>
      <c r="V106" s="355"/>
      <c r="W106" s="355"/>
      <c r="X106" s="355"/>
      <c r="Y106" s="355"/>
      <c r="Z106" s="355"/>
      <c r="AA106" s="355"/>
      <c r="AB106" s="355"/>
      <c r="AC106" s="355"/>
      <c r="AD106" s="355"/>
      <c r="AE106" s="355"/>
      <c r="AF106" s="355"/>
      <c r="AG106" s="355"/>
      <c r="AH106" s="355"/>
      <c r="AI106" s="355"/>
      <c r="AJ106" s="355"/>
      <c r="AK106" s="355"/>
      <c r="AL106" s="355"/>
      <c r="AM106" s="358" t="str">
        <f t="shared" ca="1" si="129"/>
        <v/>
      </c>
      <c r="AN106" s="358"/>
      <c r="AO106" s="357" t="str">
        <f t="shared" ref="AO106:AO114" ca="1" si="146">IF(U106&lt;&gt;"","",IF(C106="","",IF(C106&lt;TODAY(),"offen","")))</f>
        <v/>
      </c>
      <c r="AP106" s="357"/>
      <c r="AQ106" s="184">
        <f t="shared" si="130"/>
        <v>0</v>
      </c>
      <c r="AR106" s="184">
        <f t="shared" si="131"/>
        <v>0</v>
      </c>
      <c r="AS106" s="20">
        <f t="shared" si="132"/>
        <v>0</v>
      </c>
      <c r="AT106" s="185">
        <f t="shared" si="133"/>
        <v>0</v>
      </c>
      <c r="AU106" s="184">
        <f t="shared" si="134"/>
        <v>0</v>
      </c>
      <c r="AV106" s="184">
        <f t="shared" si="135"/>
        <v>0</v>
      </c>
      <c r="AW106" s="20">
        <f t="shared" si="136"/>
        <v>0</v>
      </c>
      <c r="AX106" s="20">
        <f t="shared" si="137"/>
        <v>0</v>
      </c>
      <c r="AY106" s="184">
        <f t="shared" si="138"/>
        <v>0</v>
      </c>
      <c r="AZ106" s="184">
        <f t="shared" si="139"/>
        <v>0</v>
      </c>
      <c r="BA106" s="133">
        <f t="shared" si="140"/>
        <v>0</v>
      </c>
      <c r="BB106" s="133">
        <f t="shared" si="141"/>
        <v>0</v>
      </c>
      <c r="BC106" s="133">
        <f t="shared" si="142"/>
        <v>0</v>
      </c>
      <c r="BD106" s="133">
        <f t="shared" si="143"/>
        <v>0</v>
      </c>
      <c r="BE106" s="133">
        <f>IF(U55=3,1,0)</f>
        <v>0</v>
      </c>
      <c r="BF106" s="133">
        <f>IF(U55=2,1,0)</f>
        <v>0</v>
      </c>
      <c r="BG106" s="133">
        <f>IF(U55=1,1,0)</f>
        <v>0</v>
      </c>
      <c r="BH106" s="133">
        <f>IF(AND(U55=0,T55&lt;&gt;0),1,0)</f>
        <v>0</v>
      </c>
      <c r="BI106" s="20"/>
    </row>
    <row r="107" spans="1:61" ht="13.5" hidden="1" customHeight="1" x14ac:dyDescent="0.25">
      <c r="A107" s="186">
        <v>12</v>
      </c>
      <c r="B107" s="187"/>
      <c r="C107" s="219"/>
      <c r="D107" s="218">
        <f t="shared" ref="D107:D114" si="147">D106</f>
        <v>0</v>
      </c>
      <c r="E107" s="190" t="str">
        <f>E9</f>
        <v>Rodenbach/Weilerbach</v>
      </c>
      <c r="F107" s="193"/>
      <c r="G107" s="194"/>
      <c r="H107" s="191"/>
      <c r="I107" s="192"/>
      <c r="J107" s="193"/>
      <c r="K107" s="194"/>
      <c r="L107" s="191"/>
      <c r="M107" s="192"/>
      <c r="N107" s="193"/>
      <c r="O107" s="194"/>
      <c r="P107" s="197" t="str">
        <f t="shared" si="144"/>
        <v/>
      </c>
      <c r="Q107" s="198" t="str">
        <f t="shared" si="125"/>
        <v/>
      </c>
      <c r="R107" s="197" t="str">
        <f t="shared" si="145"/>
        <v/>
      </c>
      <c r="S107" s="198" t="str">
        <f t="shared" si="126"/>
        <v/>
      </c>
      <c r="T107" s="182">
        <f t="shared" si="127"/>
        <v>0</v>
      </c>
      <c r="U107" s="183">
        <f t="shared" si="128"/>
        <v>0</v>
      </c>
      <c r="V107" s="355"/>
      <c r="W107" s="355"/>
      <c r="X107" s="355"/>
      <c r="Y107" s="355"/>
      <c r="Z107" s="355"/>
      <c r="AA107" s="355"/>
      <c r="AB107" s="355"/>
      <c r="AC107" s="355"/>
      <c r="AD107" s="355"/>
      <c r="AE107" s="355"/>
      <c r="AF107" s="355"/>
      <c r="AG107" s="355"/>
      <c r="AH107" s="355"/>
      <c r="AI107" s="355"/>
      <c r="AJ107" s="355"/>
      <c r="AK107" s="355"/>
      <c r="AL107" s="355"/>
      <c r="AM107" s="358" t="str">
        <f t="shared" ca="1" si="129"/>
        <v/>
      </c>
      <c r="AN107" s="358"/>
      <c r="AO107" s="357" t="str">
        <f t="shared" ca="1" si="146"/>
        <v/>
      </c>
      <c r="AP107" s="357"/>
      <c r="AQ107" s="184">
        <f t="shared" si="130"/>
        <v>0</v>
      </c>
      <c r="AR107" s="184">
        <f t="shared" si="131"/>
        <v>0</v>
      </c>
      <c r="AS107" s="20">
        <f t="shared" si="132"/>
        <v>0</v>
      </c>
      <c r="AT107" s="185">
        <f t="shared" si="133"/>
        <v>0</v>
      </c>
      <c r="AU107" s="184">
        <f t="shared" si="134"/>
        <v>0</v>
      </c>
      <c r="AV107" s="184">
        <f t="shared" si="135"/>
        <v>0</v>
      </c>
      <c r="AW107" s="20">
        <f t="shared" si="136"/>
        <v>0</v>
      </c>
      <c r="AX107" s="20">
        <f t="shared" si="137"/>
        <v>0</v>
      </c>
      <c r="AY107" s="184">
        <f t="shared" si="138"/>
        <v>0</v>
      </c>
      <c r="AZ107" s="184">
        <f t="shared" si="139"/>
        <v>0</v>
      </c>
      <c r="BA107" s="133">
        <f t="shared" si="140"/>
        <v>0</v>
      </c>
      <c r="BB107" s="133">
        <f t="shared" si="141"/>
        <v>0</v>
      </c>
      <c r="BC107" s="133">
        <f t="shared" si="142"/>
        <v>0</v>
      </c>
      <c r="BD107" s="133">
        <f t="shared" si="143"/>
        <v>0</v>
      </c>
      <c r="BE107" s="133">
        <f>IF(U66=3,1,0)</f>
        <v>0</v>
      </c>
      <c r="BF107" s="133">
        <f>IF(U66=2,1,0)</f>
        <v>0</v>
      </c>
      <c r="BG107" s="133">
        <f>IF(U66=1,1,0)</f>
        <v>0</v>
      </c>
      <c r="BH107" s="133">
        <f>IF(AND(U66=0,T66&lt;&gt;0),1,0)</f>
        <v>0</v>
      </c>
      <c r="BI107" s="20"/>
    </row>
    <row r="108" spans="1:61" ht="13.5" hidden="1" customHeight="1" x14ac:dyDescent="0.25">
      <c r="A108" s="186">
        <v>2</v>
      </c>
      <c r="B108" s="187"/>
      <c r="C108" s="219"/>
      <c r="D108" s="218">
        <f t="shared" si="147"/>
        <v>0</v>
      </c>
      <c r="E108" s="190" t="str">
        <f>E12</f>
        <v>Niederkirchen/Roßbach</v>
      </c>
      <c r="F108" s="193"/>
      <c r="G108" s="194"/>
      <c r="H108" s="191"/>
      <c r="I108" s="192"/>
      <c r="J108" s="193"/>
      <c r="K108" s="194"/>
      <c r="L108" s="191"/>
      <c r="M108" s="192"/>
      <c r="N108" s="193"/>
      <c r="O108" s="194"/>
      <c r="P108" s="197" t="str">
        <f t="shared" si="144"/>
        <v/>
      </c>
      <c r="Q108" s="198" t="str">
        <f t="shared" si="125"/>
        <v/>
      </c>
      <c r="R108" s="197" t="str">
        <f t="shared" si="145"/>
        <v/>
      </c>
      <c r="S108" s="198" t="str">
        <f t="shared" si="126"/>
        <v/>
      </c>
      <c r="T108" s="182">
        <f t="shared" si="127"/>
        <v>0</v>
      </c>
      <c r="U108" s="183">
        <f t="shared" si="128"/>
        <v>0</v>
      </c>
      <c r="V108" s="355"/>
      <c r="W108" s="355"/>
      <c r="X108" s="355"/>
      <c r="Y108" s="355"/>
      <c r="Z108" s="355"/>
      <c r="AA108" s="355"/>
      <c r="AB108" s="355"/>
      <c r="AC108" s="355"/>
      <c r="AD108" s="355"/>
      <c r="AE108" s="355"/>
      <c r="AF108" s="355"/>
      <c r="AG108" s="355"/>
      <c r="AH108" s="355"/>
      <c r="AI108" s="355"/>
      <c r="AJ108" s="355"/>
      <c r="AK108" s="355"/>
      <c r="AL108" s="355"/>
      <c r="AM108" s="356" t="str">
        <f t="shared" ca="1" si="129"/>
        <v/>
      </c>
      <c r="AN108" s="356"/>
      <c r="AO108" s="357" t="str">
        <f t="shared" ca="1" si="146"/>
        <v/>
      </c>
      <c r="AP108" s="357"/>
      <c r="AQ108" s="184">
        <f t="shared" si="130"/>
        <v>0</v>
      </c>
      <c r="AR108" s="184">
        <f t="shared" si="131"/>
        <v>0</v>
      </c>
      <c r="AS108" s="20">
        <f t="shared" si="132"/>
        <v>0</v>
      </c>
      <c r="AT108" s="185">
        <f t="shared" si="133"/>
        <v>0</v>
      </c>
      <c r="AU108" s="184">
        <f t="shared" si="134"/>
        <v>0</v>
      </c>
      <c r="AV108" s="184">
        <f t="shared" si="135"/>
        <v>0</v>
      </c>
      <c r="AW108" s="20">
        <f t="shared" si="136"/>
        <v>0</v>
      </c>
      <c r="AX108" s="20">
        <f t="shared" si="137"/>
        <v>0</v>
      </c>
      <c r="AY108" s="184">
        <f t="shared" si="138"/>
        <v>0</v>
      </c>
      <c r="AZ108" s="184">
        <f t="shared" si="139"/>
        <v>0</v>
      </c>
      <c r="BA108" s="133">
        <f t="shared" si="140"/>
        <v>0</v>
      </c>
      <c r="BB108" s="133">
        <f t="shared" si="141"/>
        <v>0</v>
      </c>
      <c r="BC108" s="133">
        <f t="shared" si="142"/>
        <v>0</v>
      </c>
      <c r="BD108" s="133">
        <f t="shared" si="143"/>
        <v>0</v>
      </c>
      <c r="BE108" s="133">
        <f>IF(U77=3,1,0)</f>
        <v>0</v>
      </c>
      <c r="BF108" s="133">
        <f>IF(U77=2,1,0)</f>
        <v>0</v>
      </c>
      <c r="BG108" s="133">
        <f>IF(U77=1,1,0)</f>
        <v>0</v>
      </c>
      <c r="BH108" s="133">
        <f>IF(AND(U77=0,T77&lt;&gt;0),1,0)</f>
        <v>0</v>
      </c>
      <c r="BI108" s="20"/>
    </row>
    <row r="109" spans="1:61" ht="13.5" hidden="1" customHeight="1" x14ac:dyDescent="0.25">
      <c r="A109" s="186">
        <v>14</v>
      </c>
      <c r="B109" s="187"/>
      <c r="C109" s="217"/>
      <c r="D109" s="218">
        <f t="shared" si="147"/>
        <v>0</v>
      </c>
      <c r="E109" s="190" t="str">
        <f>E15</f>
        <v>TV Rodenbach US II</v>
      </c>
      <c r="F109" s="193"/>
      <c r="G109" s="194"/>
      <c r="H109" s="191"/>
      <c r="I109" s="192"/>
      <c r="J109" s="193"/>
      <c r="K109" s="194"/>
      <c r="L109" s="191"/>
      <c r="M109" s="192"/>
      <c r="N109" s="193"/>
      <c r="O109" s="194"/>
      <c r="P109" s="197" t="str">
        <f t="shared" si="144"/>
        <v/>
      </c>
      <c r="Q109" s="198" t="str">
        <f t="shared" si="125"/>
        <v/>
      </c>
      <c r="R109" s="197" t="str">
        <f t="shared" si="145"/>
        <v/>
      </c>
      <c r="S109" s="198" t="str">
        <f t="shared" si="126"/>
        <v/>
      </c>
      <c r="T109" s="182">
        <f t="shared" si="127"/>
        <v>0</v>
      </c>
      <c r="U109" s="183">
        <f t="shared" si="128"/>
        <v>0</v>
      </c>
      <c r="V109" s="355"/>
      <c r="W109" s="355"/>
      <c r="X109" s="355"/>
      <c r="Y109" s="355"/>
      <c r="Z109" s="355"/>
      <c r="AA109" s="355"/>
      <c r="AB109" s="355"/>
      <c r="AC109" s="355"/>
      <c r="AD109" s="355"/>
      <c r="AE109" s="355"/>
      <c r="AF109" s="355"/>
      <c r="AG109" s="355"/>
      <c r="AH109" s="355"/>
      <c r="AI109" s="355"/>
      <c r="AJ109" s="355"/>
      <c r="AK109" s="355"/>
      <c r="AL109" s="355"/>
      <c r="AM109" s="358" t="str">
        <f t="shared" ca="1" si="129"/>
        <v/>
      </c>
      <c r="AN109" s="358"/>
      <c r="AO109" s="357" t="str">
        <f t="shared" ca="1" si="146"/>
        <v/>
      </c>
      <c r="AP109" s="357"/>
      <c r="AQ109" s="184">
        <f t="shared" si="130"/>
        <v>0</v>
      </c>
      <c r="AR109" s="184">
        <f t="shared" si="131"/>
        <v>0</v>
      </c>
      <c r="AS109" s="20">
        <f t="shared" si="132"/>
        <v>0</v>
      </c>
      <c r="AT109" s="185">
        <f t="shared" si="133"/>
        <v>0</v>
      </c>
      <c r="AU109" s="184">
        <f t="shared" si="134"/>
        <v>0</v>
      </c>
      <c r="AV109" s="184">
        <f t="shared" si="135"/>
        <v>0</v>
      </c>
      <c r="AW109" s="20">
        <f t="shared" si="136"/>
        <v>0</v>
      </c>
      <c r="AX109" s="20">
        <f t="shared" si="137"/>
        <v>0</v>
      </c>
      <c r="AY109" s="184">
        <f t="shared" si="138"/>
        <v>0</v>
      </c>
      <c r="AZ109" s="184">
        <f t="shared" si="139"/>
        <v>0</v>
      </c>
      <c r="BA109" s="133">
        <f t="shared" si="140"/>
        <v>0</v>
      </c>
      <c r="BB109" s="133">
        <f t="shared" si="141"/>
        <v>0</v>
      </c>
      <c r="BC109" s="133">
        <f t="shared" si="142"/>
        <v>0</v>
      </c>
      <c r="BD109" s="133">
        <f t="shared" si="143"/>
        <v>0</v>
      </c>
      <c r="BE109" s="133">
        <f>IF(U88=3,1,0)</f>
        <v>0</v>
      </c>
      <c r="BF109" s="133">
        <f>IF(U88=2,1,0)</f>
        <v>0</v>
      </c>
      <c r="BG109" s="133">
        <f>IF(U88=1,1,0)</f>
        <v>0</v>
      </c>
      <c r="BH109" s="133">
        <f>IF(AND(U88=0,T88&lt;&gt;0),1,0)</f>
        <v>0</v>
      </c>
      <c r="BI109" s="20"/>
    </row>
    <row r="110" spans="1:61" ht="13.5" hidden="1" customHeight="1" x14ac:dyDescent="0.25">
      <c r="A110" s="186">
        <v>4</v>
      </c>
      <c r="B110" s="187"/>
      <c r="C110" s="219"/>
      <c r="D110" s="218">
        <f t="shared" si="147"/>
        <v>0</v>
      </c>
      <c r="E110" s="190">
        <f>E18</f>
        <v>0</v>
      </c>
      <c r="F110" s="193"/>
      <c r="G110" s="194"/>
      <c r="H110" s="191"/>
      <c r="I110" s="192"/>
      <c r="J110" s="193"/>
      <c r="K110" s="194"/>
      <c r="L110" s="191"/>
      <c r="M110" s="192"/>
      <c r="N110" s="193"/>
      <c r="O110" s="194"/>
      <c r="P110" s="197" t="str">
        <f t="shared" si="144"/>
        <v/>
      </c>
      <c r="Q110" s="198" t="str">
        <f t="shared" si="125"/>
        <v/>
      </c>
      <c r="R110" s="197" t="str">
        <f t="shared" si="145"/>
        <v/>
      </c>
      <c r="S110" s="198" t="str">
        <f t="shared" si="126"/>
        <v/>
      </c>
      <c r="T110" s="182">
        <f t="shared" si="127"/>
        <v>0</v>
      </c>
      <c r="U110" s="183">
        <f t="shared" si="128"/>
        <v>0</v>
      </c>
      <c r="V110" s="355"/>
      <c r="W110" s="355"/>
      <c r="X110" s="355"/>
      <c r="Y110" s="355"/>
      <c r="Z110" s="355"/>
      <c r="AA110" s="355"/>
      <c r="AB110" s="355"/>
      <c r="AC110" s="355"/>
      <c r="AD110" s="355"/>
      <c r="AE110" s="355"/>
      <c r="AF110" s="355"/>
      <c r="AG110" s="355"/>
      <c r="AH110" s="355"/>
      <c r="AI110" s="355"/>
      <c r="AJ110" s="355"/>
      <c r="AK110" s="355"/>
      <c r="AL110" s="355"/>
      <c r="AM110" s="358" t="str">
        <f t="shared" ca="1" si="129"/>
        <v/>
      </c>
      <c r="AN110" s="358"/>
      <c r="AO110" s="357" t="str">
        <f t="shared" ca="1" si="146"/>
        <v/>
      </c>
      <c r="AP110" s="357"/>
      <c r="AQ110" s="184">
        <f t="shared" si="130"/>
        <v>0</v>
      </c>
      <c r="AR110" s="184">
        <f t="shared" si="131"/>
        <v>0</v>
      </c>
      <c r="AS110" s="20">
        <f t="shared" si="132"/>
        <v>0</v>
      </c>
      <c r="AT110" s="185">
        <f t="shared" si="133"/>
        <v>0</v>
      </c>
      <c r="AU110" s="184">
        <f t="shared" si="134"/>
        <v>0</v>
      </c>
      <c r="AV110" s="184">
        <f t="shared" si="135"/>
        <v>0</v>
      </c>
      <c r="AW110" s="20">
        <f t="shared" si="136"/>
        <v>0</v>
      </c>
      <c r="AX110" s="20">
        <f t="shared" si="137"/>
        <v>0</v>
      </c>
      <c r="AY110" s="184">
        <f t="shared" si="138"/>
        <v>0</v>
      </c>
      <c r="AZ110" s="184">
        <f t="shared" si="139"/>
        <v>0</v>
      </c>
      <c r="BA110" s="133">
        <f t="shared" si="140"/>
        <v>0</v>
      </c>
      <c r="BB110" s="133">
        <f t="shared" si="141"/>
        <v>0</v>
      </c>
      <c r="BC110" s="133">
        <f t="shared" si="142"/>
        <v>0</v>
      </c>
      <c r="BD110" s="133">
        <f t="shared" si="143"/>
        <v>0</v>
      </c>
      <c r="BE110" s="133">
        <f>IF(U99=3,1,0)</f>
        <v>0</v>
      </c>
      <c r="BF110" s="133">
        <f t="shared" ref="BF110:BF115" si="148">IF(U99=2,1,0)</f>
        <v>0</v>
      </c>
      <c r="BG110" s="133">
        <f>IF(U99=1,1,0)</f>
        <v>0</v>
      </c>
      <c r="BH110" s="133">
        <f>IF(AND(U99=0,T99&lt;&gt;0),1,0)</f>
        <v>0</v>
      </c>
      <c r="BI110" s="20"/>
    </row>
    <row r="111" spans="1:61" ht="13.5" hidden="1" customHeight="1" x14ac:dyDescent="0.25">
      <c r="A111" s="186"/>
      <c r="B111" s="187"/>
      <c r="C111" s="219"/>
      <c r="D111" s="218">
        <f t="shared" si="147"/>
        <v>0</v>
      </c>
      <c r="E111" s="190">
        <f>E24</f>
        <v>0</v>
      </c>
      <c r="F111" s="193"/>
      <c r="G111" s="194"/>
      <c r="H111" s="191"/>
      <c r="I111" s="192"/>
      <c r="J111" s="193"/>
      <c r="K111" s="194"/>
      <c r="L111" s="191"/>
      <c r="M111" s="192"/>
      <c r="N111" s="193"/>
      <c r="O111" s="194"/>
      <c r="P111" s="197" t="str">
        <f t="shared" si="144"/>
        <v/>
      </c>
      <c r="Q111" s="198" t="str">
        <f t="shared" si="125"/>
        <v/>
      </c>
      <c r="R111" s="197" t="str">
        <f t="shared" si="145"/>
        <v/>
      </c>
      <c r="S111" s="198" t="str">
        <f t="shared" si="126"/>
        <v/>
      </c>
      <c r="T111" s="182">
        <f t="shared" si="127"/>
        <v>0</v>
      </c>
      <c r="U111" s="183">
        <f t="shared" si="128"/>
        <v>0</v>
      </c>
      <c r="V111" s="355"/>
      <c r="W111" s="355"/>
      <c r="X111" s="355"/>
      <c r="Y111" s="355"/>
      <c r="Z111" s="355"/>
      <c r="AA111" s="355"/>
      <c r="AB111" s="355"/>
      <c r="AC111" s="355"/>
      <c r="AD111" s="355"/>
      <c r="AE111" s="355"/>
      <c r="AF111" s="355"/>
      <c r="AG111" s="355"/>
      <c r="AH111" s="355"/>
      <c r="AI111" s="355"/>
      <c r="AJ111" s="355"/>
      <c r="AK111" s="355"/>
      <c r="AL111" s="355"/>
      <c r="AM111" s="358" t="str">
        <f t="shared" ca="1" si="129"/>
        <v/>
      </c>
      <c r="AN111" s="358"/>
      <c r="AO111" s="357" t="str">
        <f t="shared" ca="1" si="146"/>
        <v/>
      </c>
      <c r="AP111" s="357"/>
      <c r="AQ111" s="184">
        <f t="shared" si="130"/>
        <v>0</v>
      </c>
      <c r="AR111" s="184">
        <f t="shared" si="131"/>
        <v>0</v>
      </c>
      <c r="AS111" s="20">
        <f t="shared" si="132"/>
        <v>0</v>
      </c>
      <c r="AT111" s="130">
        <f t="shared" si="133"/>
        <v>0</v>
      </c>
      <c r="AU111" s="184">
        <f t="shared" si="134"/>
        <v>0</v>
      </c>
      <c r="AV111" s="184">
        <f t="shared" si="135"/>
        <v>0</v>
      </c>
      <c r="AW111" s="20">
        <f t="shared" si="136"/>
        <v>0</v>
      </c>
      <c r="AX111" s="20">
        <f t="shared" si="137"/>
        <v>0</v>
      </c>
      <c r="AY111" s="184">
        <f t="shared" si="138"/>
        <v>0</v>
      </c>
      <c r="AZ111" s="184">
        <f t="shared" si="139"/>
        <v>0</v>
      </c>
      <c r="BA111" s="133">
        <f t="shared" si="140"/>
        <v>0</v>
      </c>
      <c r="BB111" s="133">
        <f t="shared" si="141"/>
        <v>0</v>
      </c>
      <c r="BC111" s="133">
        <f t="shared" si="142"/>
        <v>0</v>
      </c>
      <c r="BD111" s="133">
        <f t="shared" si="143"/>
        <v>0</v>
      </c>
      <c r="BE111" s="133">
        <f>IF(U122=3,1,0)</f>
        <v>0</v>
      </c>
      <c r="BF111" s="133">
        <f t="shared" si="148"/>
        <v>0</v>
      </c>
      <c r="BG111" s="133">
        <f>IF(U100=1,1,0)</f>
        <v>0</v>
      </c>
      <c r="BH111" s="133">
        <f>IF(AND(U100=0,T100&lt;&gt;0),1,0)</f>
        <v>0</v>
      </c>
      <c r="BI111" s="20"/>
    </row>
    <row r="112" spans="1:61" ht="13.5" hidden="1" customHeight="1" x14ac:dyDescent="0.25">
      <c r="A112" s="186"/>
      <c r="B112" s="187"/>
      <c r="C112" s="219"/>
      <c r="D112" s="218">
        <f t="shared" si="147"/>
        <v>0</v>
      </c>
      <c r="E112" s="190">
        <f>E27</f>
        <v>0</v>
      </c>
      <c r="F112" s="193"/>
      <c r="G112" s="194"/>
      <c r="H112" s="191"/>
      <c r="I112" s="192"/>
      <c r="J112" s="193"/>
      <c r="K112" s="194"/>
      <c r="L112" s="191"/>
      <c r="M112" s="192"/>
      <c r="N112" s="193"/>
      <c r="O112" s="194"/>
      <c r="P112" s="197" t="str">
        <f t="shared" si="144"/>
        <v/>
      </c>
      <c r="Q112" s="198" t="str">
        <f t="shared" si="125"/>
        <v/>
      </c>
      <c r="R112" s="197" t="str">
        <f t="shared" si="145"/>
        <v/>
      </c>
      <c r="S112" s="198" t="str">
        <f t="shared" si="126"/>
        <v/>
      </c>
      <c r="T112" s="182">
        <f t="shared" si="127"/>
        <v>0</v>
      </c>
      <c r="U112" s="183">
        <f t="shared" si="128"/>
        <v>0</v>
      </c>
      <c r="V112" s="355"/>
      <c r="W112" s="355"/>
      <c r="X112" s="355"/>
      <c r="Y112" s="355"/>
      <c r="Z112" s="355"/>
      <c r="AA112" s="355"/>
      <c r="AB112" s="355"/>
      <c r="AC112" s="355"/>
      <c r="AD112" s="355"/>
      <c r="AE112" s="355"/>
      <c r="AF112" s="355"/>
      <c r="AG112" s="355"/>
      <c r="AH112" s="355"/>
      <c r="AI112" s="355"/>
      <c r="AJ112" s="355"/>
      <c r="AK112" s="355"/>
      <c r="AL112" s="355"/>
      <c r="AM112" s="358" t="str">
        <f t="shared" ca="1" si="129"/>
        <v/>
      </c>
      <c r="AN112" s="358"/>
      <c r="AO112" s="357" t="str">
        <f t="shared" ca="1" si="146"/>
        <v/>
      </c>
      <c r="AP112" s="357"/>
      <c r="AQ112" s="184">
        <f t="shared" si="130"/>
        <v>0</v>
      </c>
      <c r="AR112" s="184">
        <f t="shared" si="131"/>
        <v>0</v>
      </c>
      <c r="AS112" s="20">
        <f t="shared" si="132"/>
        <v>0</v>
      </c>
      <c r="AT112" s="130">
        <f t="shared" si="133"/>
        <v>0</v>
      </c>
      <c r="AU112" s="184">
        <f t="shared" si="134"/>
        <v>0</v>
      </c>
      <c r="AV112" s="184">
        <f t="shared" si="135"/>
        <v>0</v>
      </c>
      <c r="AW112" s="20">
        <f t="shared" si="136"/>
        <v>0</v>
      </c>
      <c r="AX112" s="20">
        <f t="shared" si="137"/>
        <v>0</v>
      </c>
      <c r="AY112" s="184">
        <f t="shared" si="138"/>
        <v>0</v>
      </c>
      <c r="AZ112" s="184">
        <f t="shared" si="139"/>
        <v>0</v>
      </c>
      <c r="BA112" s="133">
        <f t="shared" si="140"/>
        <v>0</v>
      </c>
      <c r="BB112" s="133">
        <f t="shared" si="141"/>
        <v>0</v>
      </c>
      <c r="BC112" s="133">
        <f t="shared" si="142"/>
        <v>0</v>
      </c>
      <c r="BD112" s="133">
        <f t="shared" si="143"/>
        <v>0</v>
      </c>
      <c r="BE112" s="133">
        <f>IF(U133=3,1,0)</f>
        <v>0</v>
      </c>
      <c r="BF112" s="133">
        <f t="shared" si="148"/>
        <v>0</v>
      </c>
      <c r="BG112" s="133">
        <f>IF(U101=1,1,0)</f>
        <v>0</v>
      </c>
      <c r="BH112" s="133">
        <f>IF(AND(U101=0,T101&lt;&gt;0),1,0)</f>
        <v>0</v>
      </c>
      <c r="BI112" s="20"/>
    </row>
    <row r="113" spans="1:61" ht="13.5" hidden="1" customHeight="1" x14ac:dyDescent="0.25">
      <c r="A113" s="186"/>
      <c r="B113" s="187"/>
      <c r="C113" s="219"/>
      <c r="D113" s="218">
        <f t="shared" si="147"/>
        <v>0</v>
      </c>
      <c r="E113" s="190">
        <f>E30</f>
        <v>0</v>
      </c>
      <c r="F113" s="193"/>
      <c r="G113" s="194"/>
      <c r="H113" s="191"/>
      <c r="I113" s="192"/>
      <c r="J113" s="193"/>
      <c r="K113" s="194"/>
      <c r="L113" s="191"/>
      <c r="M113" s="192"/>
      <c r="N113" s="193"/>
      <c r="O113" s="194"/>
      <c r="P113" s="197" t="str">
        <f t="shared" si="144"/>
        <v/>
      </c>
      <c r="Q113" s="198" t="str">
        <f t="shared" si="125"/>
        <v/>
      </c>
      <c r="R113" s="197" t="str">
        <f t="shared" si="145"/>
        <v/>
      </c>
      <c r="S113" s="198" t="str">
        <f t="shared" si="126"/>
        <v/>
      </c>
      <c r="T113" s="182">
        <f t="shared" si="127"/>
        <v>0</v>
      </c>
      <c r="U113" s="183">
        <f t="shared" si="128"/>
        <v>0</v>
      </c>
      <c r="V113" s="355"/>
      <c r="W113" s="355"/>
      <c r="X113" s="355"/>
      <c r="Y113" s="355"/>
      <c r="Z113" s="355"/>
      <c r="AA113" s="355"/>
      <c r="AB113" s="355"/>
      <c r="AC113" s="355"/>
      <c r="AD113" s="355"/>
      <c r="AE113" s="355"/>
      <c r="AF113" s="355"/>
      <c r="AG113" s="355"/>
      <c r="AH113" s="355"/>
      <c r="AI113" s="355"/>
      <c r="AJ113" s="355"/>
      <c r="AK113" s="355"/>
      <c r="AL113" s="355"/>
      <c r="AM113" s="358" t="str">
        <f t="shared" ca="1" si="129"/>
        <v/>
      </c>
      <c r="AN113" s="358"/>
      <c r="AO113" s="357" t="str">
        <f t="shared" ca="1" si="146"/>
        <v/>
      </c>
      <c r="AP113" s="357"/>
      <c r="AQ113" s="184">
        <f t="shared" si="130"/>
        <v>0</v>
      </c>
      <c r="AR113" s="184">
        <f t="shared" si="131"/>
        <v>0</v>
      </c>
      <c r="AS113" s="20">
        <f t="shared" si="132"/>
        <v>0</v>
      </c>
      <c r="AT113" s="130">
        <f t="shared" si="133"/>
        <v>0</v>
      </c>
      <c r="AU113" s="184">
        <f t="shared" si="134"/>
        <v>0</v>
      </c>
      <c r="AV113" s="184">
        <f t="shared" si="135"/>
        <v>0</v>
      </c>
      <c r="AW113" s="20">
        <f t="shared" si="136"/>
        <v>0</v>
      </c>
      <c r="AX113" s="20">
        <f t="shared" si="137"/>
        <v>0</v>
      </c>
      <c r="AY113" s="184">
        <f t="shared" si="138"/>
        <v>0</v>
      </c>
      <c r="AZ113" s="184">
        <f t="shared" si="139"/>
        <v>0</v>
      </c>
      <c r="BA113" s="133">
        <f t="shared" si="140"/>
        <v>0</v>
      </c>
      <c r="BB113" s="133">
        <f t="shared" si="141"/>
        <v>0</v>
      </c>
      <c r="BC113" s="133">
        <f t="shared" si="142"/>
        <v>0</v>
      </c>
      <c r="BD113" s="133">
        <f t="shared" si="143"/>
        <v>0</v>
      </c>
      <c r="BE113" s="133">
        <f>IF(U144=3,1,0)</f>
        <v>0</v>
      </c>
      <c r="BF113" s="133">
        <f t="shared" si="148"/>
        <v>0</v>
      </c>
      <c r="BG113" s="133">
        <f>IF(U102=1,1,0)</f>
        <v>0</v>
      </c>
      <c r="BH113" s="133">
        <f>IF(AND(U102=0,T102&lt;&gt;0),1,0)</f>
        <v>0</v>
      </c>
      <c r="BI113" s="20"/>
    </row>
    <row r="114" spans="1:61" ht="13.5" hidden="1" customHeight="1" x14ac:dyDescent="0.25">
      <c r="A114" s="200"/>
      <c r="B114" s="201"/>
      <c r="C114" s="220"/>
      <c r="D114" s="221">
        <f t="shared" si="147"/>
        <v>0</v>
      </c>
      <c r="E114" s="222">
        <f>E33</f>
        <v>0</v>
      </c>
      <c r="F114" s="206"/>
      <c r="G114" s="207"/>
      <c r="H114" s="204"/>
      <c r="I114" s="205"/>
      <c r="J114" s="206"/>
      <c r="K114" s="207"/>
      <c r="L114" s="204"/>
      <c r="M114" s="205"/>
      <c r="N114" s="206"/>
      <c r="O114" s="207"/>
      <c r="P114" s="210" t="str">
        <f t="shared" si="144"/>
        <v/>
      </c>
      <c r="Q114" s="211" t="str">
        <f t="shared" si="125"/>
        <v/>
      </c>
      <c r="R114" s="210" t="str">
        <f t="shared" si="145"/>
        <v/>
      </c>
      <c r="S114" s="211" t="str">
        <f t="shared" si="126"/>
        <v/>
      </c>
      <c r="T114" s="182">
        <f t="shared" si="127"/>
        <v>0</v>
      </c>
      <c r="U114" s="183">
        <f t="shared" si="128"/>
        <v>0</v>
      </c>
      <c r="V114" s="359"/>
      <c r="W114" s="359"/>
      <c r="X114" s="359"/>
      <c r="Y114" s="359"/>
      <c r="Z114" s="359"/>
      <c r="AA114" s="359"/>
      <c r="AB114" s="359"/>
      <c r="AC114" s="359"/>
      <c r="AD114" s="359"/>
      <c r="AE114" s="359"/>
      <c r="AF114" s="359"/>
      <c r="AG114" s="359"/>
      <c r="AH114" s="359"/>
      <c r="AI114" s="359"/>
      <c r="AJ114" s="359"/>
      <c r="AK114" s="359"/>
      <c r="AL114" s="359"/>
      <c r="AM114" s="360" t="str">
        <f t="shared" ca="1" si="129"/>
        <v/>
      </c>
      <c r="AN114" s="360"/>
      <c r="AO114" s="361" t="str">
        <f t="shared" ca="1" si="146"/>
        <v/>
      </c>
      <c r="AP114" s="361"/>
      <c r="AQ114" s="184">
        <f t="shared" si="130"/>
        <v>0</v>
      </c>
      <c r="AR114" s="184">
        <f t="shared" si="131"/>
        <v>0</v>
      </c>
      <c r="AS114" s="20">
        <f t="shared" si="132"/>
        <v>0</v>
      </c>
      <c r="AT114" s="130">
        <f t="shared" si="133"/>
        <v>0</v>
      </c>
      <c r="AU114" s="184">
        <f t="shared" si="134"/>
        <v>0</v>
      </c>
      <c r="AV114" s="184">
        <f t="shared" si="135"/>
        <v>0</v>
      </c>
      <c r="AW114" s="20">
        <f t="shared" si="136"/>
        <v>0</v>
      </c>
      <c r="AX114" s="20">
        <f t="shared" si="137"/>
        <v>0</v>
      </c>
      <c r="AY114" s="184">
        <f t="shared" si="138"/>
        <v>0</v>
      </c>
      <c r="AZ114" s="184">
        <f t="shared" si="139"/>
        <v>0</v>
      </c>
      <c r="BA114" s="133">
        <f t="shared" si="140"/>
        <v>0</v>
      </c>
      <c r="BB114" s="133">
        <f t="shared" si="141"/>
        <v>0</v>
      </c>
      <c r="BC114" s="133">
        <f t="shared" si="142"/>
        <v>0</v>
      </c>
      <c r="BD114" s="133">
        <f t="shared" si="143"/>
        <v>0</v>
      </c>
      <c r="BE114" s="133">
        <f>IF(U155=3,1,0)</f>
        <v>0</v>
      </c>
      <c r="BF114" s="133">
        <f t="shared" si="148"/>
        <v>0</v>
      </c>
      <c r="BG114" s="133">
        <f>IF(U103=1,1,0)</f>
        <v>0</v>
      </c>
      <c r="BH114" s="133">
        <f>IF(AND(U103=0,T103&lt;&gt;0),1,0)</f>
        <v>0</v>
      </c>
      <c r="BI114" s="20"/>
    </row>
    <row r="115" spans="1:61" ht="13.5" hidden="1" customHeight="1" x14ac:dyDescent="0.25">
      <c r="A115" s="18"/>
      <c r="C115" s="20"/>
      <c r="D115" s="16"/>
      <c r="E115" s="16"/>
      <c r="T115" s="182">
        <f t="shared" si="127"/>
        <v>0</v>
      </c>
      <c r="U115" s="183">
        <f t="shared" si="128"/>
        <v>0</v>
      </c>
      <c r="V115" s="212"/>
      <c r="W115" s="212"/>
      <c r="X115" s="213"/>
      <c r="Y115" s="213"/>
      <c r="Z115" s="213"/>
      <c r="AA115" s="213"/>
      <c r="AB115" s="213"/>
      <c r="AC115" s="213"/>
      <c r="AD115" s="213"/>
      <c r="AE115" s="213"/>
      <c r="AF115" s="213"/>
      <c r="AG115" s="213"/>
      <c r="AH115" s="213"/>
      <c r="AI115" s="213"/>
      <c r="AJ115" s="213"/>
      <c r="AK115" s="213"/>
      <c r="AL115" s="213"/>
      <c r="AM115" s="213"/>
      <c r="AQ115" s="184"/>
      <c r="AR115" s="184"/>
      <c r="AS115" s="20"/>
      <c r="AU115" s="184"/>
      <c r="AV115" s="184"/>
      <c r="AW115" s="20"/>
      <c r="AX115" s="20"/>
      <c r="AY115" s="184"/>
      <c r="AZ115" s="184"/>
      <c r="BA115" s="214">
        <f t="shared" ref="BA115:BH115" si="149">SUM(BA105:BA114)</f>
        <v>0</v>
      </c>
      <c r="BB115" s="214">
        <f t="shared" si="149"/>
        <v>0</v>
      </c>
      <c r="BC115" s="214">
        <f t="shared" si="149"/>
        <v>0</v>
      </c>
      <c r="BD115" s="214">
        <f t="shared" si="149"/>
        <v>0</v>
      </c>
      <c r="BE115" s="214">
        <f t="shared" si="149"/>
        <v>0</v>
      </c>
      <c r="BF115" s="133">
        <f t="shared" si="148"/>
        <v>0</v>
      </c>
      <c r="BG115" s="214">
        <f t="shared" si="149"/>
        <v>0</v>
      </c>
      <c r="BH115" s="214">
        <f t="shared" si="149"/>
        <v>0</v>
      </c>
      <c r="BI115" s="20">
        <f>SUM(BA115:BH115)</f>
        <v>0</v>
      </c>
    </row>
    <row r="116" spans="1:61" ht="13.5" hidden="1" customHeight="1" x14ac:dyDescent="0.25">
      <c r="A116" s="169"/>
      <c r="B116" s="170"/>
      <c r="C116" s="215"/>
      <c r="D116" s="216">
        <f>E24</f>
        <v>0</v>
      </c>
      <c r="E116" s="173" t="str">
        <f>E3</f>
        <v>TV Rodenbach US I</v>
      </c>
      <c r="F116" s="176"/>
      <c r="G116" s="177"/>
      <c r="H116" s="174"/>
      <c r="I116" s="175"/>
      <c r="J116" s="176"/>
      <c r="K116" s="177"/>
      <c r="L116" s="174"/>
      <c r="M116" s="175"/>
      <c r="N116" s="176"/>
      <c r="O116" s="177"/>
      <c r="P116" s="180" t="str">
        <f>IF(F116="","",F116+H116+J116+L116+N116)</f>
        <v/>
      </c>
      <c r="Q116" s="181" t="str">
        <f t="shared" ref="Q116:Q125" si="150">IF(G116="","",G116+I116+K116+M116+O116)</f>
        <v/>
      </c>
      <c r="R116" s="180" t="str">
        <f>IF(F116="","",AQ116+AS116+AU116+AW116+AY116)</f>
        <v/>
      </c>
      <c r="S116" s="181" t="str">
        <f t="shared" ref="S116:S125" si="151">IF(G116="","",AR116+AT116+AV116+AX116+AZ116)</f>
        <v/>
      </c>
      <c r="T116" s="182">
        <f t="shared" si="127"/>
        <v>0</v>
      </c>
      <c r="U116" s="183">
        <f t="shared" si="128"/>
        <v>0</v>
      </c>
      <c r="V116" s="352"/>
      <c r="W116" s="352"/>
      <c r="X116" s="352"/>
      <c r="Y116" s="352"/>
      <c r="Z116" s="352"/>
      <c r="AA116" s="352"/>
      <c r="AB116" s="352"/>
      <c r="AC116" s="352"/>
      <c r="AD116" s="352"/>
      <c r="AE116" s="352"/>
      <c r="AF116" s="352"/>
      <c r="AG116" s="352"/>
      <c r="AH116" s="352"/>
      <c r="AI116" s="352"/>
      <c r="AJ116" s="352"/>
      <c r="AK116" s="352"/>
      <c r="AL116" s="352"/>
      <c r="AM116" s="353" t="str">
        <f t="shared" ref="AM116:AM125" ca="1" si="152">IF(U116&lt;&gt;"","",IF(C116&lt;&gt;"","verlegt",IF(B116&lt;TODAY(),"offen","")))</f>
        <v/>
      </c>
      <c r="AN116" s="353"/>
      <c r="AO116" s="354" t="str">
        <f ca="1">IF(U116&lt;&gt;"","",IF(C116="","",IF(C116&lt;TODAY(),"offen","")))</f>
        <v/>
      </c>
      <c r="AP116" s="354"/>
      <c r="AQ116" s="184">
        <f t="shared" ref="AQ116:AQ125" si="153">IF(F116&gt;G116,1,0)</f>
        <v>0</v>
      </c>
      <c r="AR116" s="184">
        <f t="shared" ref="AR116:AR125" si="154">IF(G116&gt;F116,1,0)</f>
        <v>0</v>
      </c>
      <c r="AS116" s="20">
        <f t="shared" ref="AS116:AS125" si="155">IF(H116&gt;I116,1,0)</f>
        <v>0</v>
      </c>
      <c r="AT116" s="130">
        <f t="shared" ref="AT116:AT125" si="156">IF(I116&gt;H116,1,0)</f>
        <v>0</v>
      </c>
      <c r="AU116" s="184">
        <f t="shared" ref="AU116:AU125" si="157">IF(J116&gt;K116,1,0)</f>
        <v>0</v>
      </c>
      <c r="AV116" s="184">
        <f t="shared" ref="AV116:AV125" si="158">IF(K116&gt;J116,1,0)</f>
        <v>0</v>
      </c>
      <c r="AW116" s="20">
        <f t="shared" ref="AW116:AW125" si="159">IF(L116&gt;M116,1,0)</f>
        <v>0</v>
      </c>
      <c r="AX116" s="20">
        <f t="shared" ref="AX116:AX125" si="160">IF(M116&gt;L116,1,0)</f>
        <v>0</v>
      </c>
      <c r="AY116" s="184">
        <f t="shared" ref="AY116:AY125" si="161">IF(N116&gt;O116,1,0)</f>
        <v>0</v>
      </c>
      <c r="AZ116" s="184">
        <f t="shared" ref="AZ116:AZ125" si="162">IF(O116&gt;N116,1,0)</f>
        <v>0</v>
      </c>
      <c r="BA116" s="133">
        <f t="shared" si="140"/>
        <v>0</v>
      </c>
      <c r="BB116" s="133">
        <f t="shared" si="141"/>
        <v>0</v>
      </c>
      <c r="BC116" s="133">
        <f t="shared" si="142"/>
        <v>0</v>
      </c>
      <c r="BD116" s="133">
        <f t="shared" si="143"/>
        <v>0</v>
      </c>
      <c r="BE116" s="133">
        <f>IF(U45=3,1,0)</f>
        <v>0</v>
      </c>
      <c r="BF116" s="133">
        <f>IF(U45=2,1,0)</f>
        <v>0</v>
      </c>
      <c r="BG116" s="133">
        <f>IF(U45=1,1,0)</f>
        <v>0</v>
      </c>
      <c r="BH116" s="133">
        <f>IF(AND(U45=0,T45&lt;&gt;0),1,0)</f>
        <v>0</v>
      </c>
      <c r="BI116" s="20"/>
    </row>
    <row r="117" spans="1:61" ht="13.5" hidden="1" customHeight="1" x14ac:dyDescent="0.25">
      <c r="A117" s="186"/>
      <c r="B117" s="187"/>
      <c r="C117" s="219"/>
      <c r="D117" s="218">
        <f>D116</f>
        <v>0</v>
      </c>
      <c r="E117" s="190" t="str">
        <f>E6</f>
        <v>TSG Trppstadt</v>
      </c>
      <c r="F117" s="193"/>
      <c r="G117" s="194"/>
      <c r="H117" s="191"/>
      <c r="I117" s="192"/>
      <c r="J117" s="193"/>
      <c r="K117" s="194"/>
      <c r="L117" s="191"/>
      <c r="M117" s="192"/>
      <c r="N117" s="193"/>
      <c r="O117" s="194"/>
      <c r="P117" s="197" t="str">
        <f t="shared" ref="P117:P125" si="163">IF(F117="","",F117+H117+J117+L117+N117)</f>
        <v/>
      </c>
      <c r="Q117" s="198" t="str">
        <f t="shared" si="150"/>
        <v/>
      </c>
      <c r="R117" s="197" t="str">
        <f t="shared" ref="R117:R125" si="164">IF(F117="","",AQ117+AS117+AU117+AW117+AY117)</f>
        <v/>
      </c>
      <c r="S117" s="198" t="str">
        <f t="shared" si="151"/>
        <v/>
      </c>
      <c r="T117" s="182">
        <f t="shared" si="127"/>
        <v>0</v>
      </c>
      <c r="U117" s="183">
        <f t="shared" si="128"/>
        <v>0</v>
      </c>
      <c r="V117" s="355"/>
      <c r="W117" s="355"/>
      <c r="X117" s="355"/>
      <c r="Y117" s="355"/>
      <c r="Z117" s="355"/>
      <c r="AA117" s="355"/>
      <c r="AB117" s="355"/>
      <c r="AC117" s="355"/>
      <c r="AD117" s="355"/>
      <c r="AE117" s="355"/>
      <c r="AF117" s="355"/>
      <c r="AG117" s="355"/>
      <c r="AH117" s="355"/>
      <c r="AI117" s="355"/>
      <c r="AJ117" s="355"/>
      <c r="AK117" s="355"/>
      <c r="AL117" s="355"/>
      <c r="AM117" s="358" t="str">
        <f t="shared" ca="1" si="152"/>
        <v/>
      </c>
      <c r="AN117" s="358"/>
      <c r="AO117" s="357" t="str">
        <f t="shared" ref="AO117:AO125" ca="1" si="165">IF(U117&lt;&gt;"","",IF(C117="","",IF(C117&lt;TODAY(),"offen","")))</f>
        <v/>
      </c>
      <c r="AP117" s="357"/>
      <c r="AQ117" s="184">
        <f t="shared" si="153"/>
        <v>0</v>
      </c>
      <c r="AR117" s="184">
        <f t="shared" si="154"/>
        <v>0</v>
      </c>
      <c r="AS117" s="20">
        <f t="shared" si="155"/>
        <v>0</v>
      </c>
      <c r="AT117" s="130">
        <f t="shared" si="156"/>
        <v>0</v>
      </c>
      <c r="AU117" s="184">
        <f t="shared" si="157"/>
        <v>0</v>
      </c>
      <c r="AV117" s="184">
        <f t="shared" si="158"/>
        <v>0</v>
      </c>
      <c r="AW117" s="20">
        <f t="shared" si="159"/>
        <v>0</v>
      </c>
      <c r="AX117" s="20">
        <f t="shared" si="160"/>
        <v>0</v>
      </c>
      <c r="AY117" s="184">
        <f t="shared" si="161"/>
        <v>0</v>
      </c>
      <c r="AZ117" s="184">
        <f t="shared" si="162"/>
        <v>0</v>
      </c>
      <c r="BA117" s="133">
        <f t="shared" si="140"/>
        <v>0</v>
      </c>
      <c r="BB117" s="133">
        <f t="shared" si="141"/>
        <v>0</v>
      </c>
      <c r="BC117" s="133">
        <f t="shared" si="142"/>
        <v>0</v>
      </c>
      <c r="BD117" s="133">
        <f t="shared" si="143"/>
        <v>0</v>
      </c>
      <c r="BE117" s="133">
        <f>IF(U56=3,1,0)</f>
        <v>0</v>
      </c>
      <c r="BF117" s="133">
        <f>IF(U56=2,1,0)</f>
        <v>0</v>
      </c>
      <c r="BG117" s="133">
        <f>IF(U56=1,1,0)</f>
        <v>0</v>
      </c>
      <c r="BH117" s="133">
        <f>IF(AND(U56=0,T56&lt;&gt;0),1,0)</f>
        <v>0</v>
      </c>
      <c r="BI117" s="20"/>
    </row>
    <row r="118" spans="1:61" ht="13.5" hidden="1" customHeight="1" x14ac:dyDescent="0.25">
      <c r="A118" s="186"/>
      <c r="B118" s="187"/>
      <c r="C118" s="219"/>
      <c r="D118" s="218">
        <f t="shared" ref="D118:D125" si="166">D117</f>
        <v>0</v>
      </c>
      <c r="E118" s="190" t="str">
        <f>E9</f>
        <v>Rodenbach/Weilerbach</v>
      </c>
      <c r="F118" s="193"/>
      <c r="G118" s="194"/>
      <c r="H118" s="191"/>
      <c r="I118" s="192"/>
      <c r="J118" s="193"/>
      <c r="K118" s="194"/>
      <c r="L118" s="191"/>
      <c r="M118" s="192"/>
      <c r="N118" s="193"/>
      <c r="O118" s="194"/>
      <c r="P118" s="197" t="str">
        <f t="shared" si="163"/>
        <v/>
      </c>
      <c r="Q118" s="198" t="str">
        <f t="shared" si="150"/>
        <v/>
      </c>
      <c r="R118" s="197" t="str">
        <f t="shared" si="164"/>
        <v/>
      </c>
      <c r="S118" s="198" t="str">
        <f t="shared" si="151"/>
        <v/>
      </c>
      <c r="T118" s="182">
        <f>IF(AND(R118&lt;&gt;"",R118=3,S118=0),3,              (IF(AND(R118&lt;&gt;"",R118=3,S118=1),3,                           (IF(AND(R118&lt;&gt;"",R118=3,S118=2),2,                        (IF(AND(R118&lt;&gt;"",R118=2),1,                                                 (IF(AND(R118&lt;&gt;"",R118=1),0,                                                               (IF(AND(R118&lt;&gt;"",R118=0),0,                                                                                0)))))))))))</f>
        <v>0</v>
      </c>
      <c r="U118" s="183">
        <f t="shared" si="128"/>
        <v>0</v>
      </c>
      <c r="V118" s="355"/>
      <c r="W118" s="355"/>
      <c r="X118" s="355"/>
      <c r="Y118" s="355"/>
      <c r="Z118" s="355"/>
      <c r="AA118" s="355"/>
      <c r="AB118" s="355"/>
      <c r="AC118" s="355"/>
      <c r="AD118" s="355"/>
      <c r="AE118" s="355"/>
      <c r="AF118" s="355"/>
      <c r="AG118" s="355"/>
      <c r="AH118" s="355"/>
      <c r="AI118" s="355"/>
      <c r="AJ118" s="355"/>
      <c r="AK118" s="355"/>
      <c r="AL118" s="355"/>
      <c r="AM118" s="358" t="str">
        <f t="shared" ca="1" si="152"/>
        <v/>
      </c>
      <c r="AN118" s="358"/>
      <c r="AO118" s="357" t="str">
        <f t="shared" ca="1" si="165"/>
        <v/>
      </c>
      <c r="AP118" s="357"/>
      <c r="AQ118" s="184">
        <f t="shared" si="153"/>
        <v>0</v>
      </c>
      <c r="AR118" s="184">
        <f t="shared" si="154"/>
        <v>0</v>
      </c>
      <c r="AS118" s="20">
        <f t="shared" si="155"/>
        <v>0</v>
      </c>
      <c r="AT118" s="130">
        <f t="shared" si="156"/>
        <v>0</v>
      </c>
      <c r="AU118" s="184">
        <f t="shared" si="157"/>
        <v>0</v>
      </c>
      <c r="AV118" s="184">
        <f t="shared" si="158"/>
        <v>0</v>
      </c>
      <c r="AW118" s="20">
        <f t="shared" si="159"/>
        <v>0</v>
      </c>
      <c r="AX118" s="20">
        <f t="shared" si="160"/>
        <v>0</v>
      </c>
      <c r="AY118" s="184">
        <f t="shared" si="161"/>
        <v>0</v>
      </c>
      <c r="AZ118" s="184">
        <f t="shared" si="162"/>
        <v>0</v>
      </c>
      <c r="BA118" s="133">
        <f t="shared" si="140"/>
        <v>0</v>
      </c>
      <c r="BB118" s="133">
        <f t="shared" si="141"/>
        <v>0</v>
      </c>
      <c r="BC118" s="133">
        <f t="shared" si="142"/>
        <v>0</v>
      </c>
      <c r="BD118" s="133">
        <f t="shared" si="143"/>
        <v>0</v>
      </c>
      <c r="BE118" s="133">
        <f>IF(U67=3,1,0)</f>
        <v>0</v>
      </c>
      <c r="BF118" s="133">
        <f>IF(U67=2,1,0)</f>
        <v>0</v>
      </c>
      <c r="BG118" s="133">
        <f>IF(U67=1,1,0)</f>
        <v>0</v>
      </c>
      <c r="BH118" s="133">
        <f>IF(AND(U67=0,T67&lt;&gt;0),1,0)</f>
        <v>0</v>
      </c>
      <c r="BI118" s="20"/>
    </row>
    <row r="119" spans="1:61" ht="13.5" hidden="1" customHeight="1" x14ac:dyDescent="0.25">
      <c r="A119" s="186"/>
      <c r="B119" s="187"/>
      <c r="C119" s="219"/>
      <c r="D119" s="218">
        <f t="shared" si="166"/>
        <v>0</v>
      </c>
      <c r="E119" s="190" t="str">
        <f>E12</f>
        <v>Niederkirchen/Roßbach</v>
      </c>
      <c r="F119" s="193"/>
      <c r="G119" s="194"/>
      <c r="H119" s="191"/>
      <c r="I119" s="192"/>
      <c r="J119" s="193"/>
      <c r="K119" s="194"/>
      <c r="L119" s="191"/>
      <c r="M119" s="192"/>
      <c r="N119" s="193"/>
      <c r="O119" s="194"/>
      <c r="P119" s="197" t="str">
        <f t="shared" si="163"/>
        <v/>
      </c>
      <c r="Q119" s="198" t="str">
        <f t="shared" si="150"/>
        <v/>
      </c>
      <c r="R119" s="197" t="str">
        <f t="shared" si="164"/>
        <v/>
      </c>
      <c r="S119" s="198" t="str">
        <f t="shared" si="151"/>
        <v/>
      </c>
      <c r="T119" s="182">
        <f t="shared" si="127"/>
        <v>0</v>
      </c>
      <c r="U119" s="183">
        <f t="shared" si="128"/>
        <v>0</v>
      </c>
      <c r="V119" s="355"/>
      <c r="W119" s="355"/>
      <c r="X119" s="355"/>
      <c r="Y119" s="355"/>
      <c r="Z119" s="355"/>
      <c r="AA119" s="355"/>
      <c r="AB119" s="355"/>
      <c r="AC119" s="355"/>
      <c r="AD119" s="355"/>
      <c r="AE119" s="355"/>
      <c r="AF119" s="355"/>
      <c r="AG119" s="355"/>
      <c r="AH119" s="355"/>
      <c r="AI119" s="355"/>
      <c r="AJ119" s="355"/>
      <c r="AK119" s="355"/>
      <c r="AL119" s="355"/>
      <c r="AM119" s="356" t="str">
        <f t="shared" ca="1" si="152"/>
        <v/>
      </c>
      <c r="AN119" s="356"/>
      <c r="AO119" s="357" t="str">
        <f t="shared" ca="1" si="165"/>
        <v/>
      </c>
      <c r="AP119" s="357"/>
      <c r="AQ119" s="184">
        <f t="shared" si="153"/>
        <v>0</v>
      </c>
      <c r="AR119" s="184">
        <f t="shared" si="154"/>
        <v>0</v>
      </c>
      <c r="AS119" s="20">
        <f t="shared" si="155"/>
        <v>0</v>
      </c>
      <c r="AT119" s="130">
        <f t="shared" si="156"/>
        <v>0</v>
      </c>
      <c r="AU119" s="184">
        <f t="shared" si="157"/>
        <v>0</v>
      </c>
      <c r="AV119" s="184">
        <f t="shared" si="158"/>
        <v>0</v>
      </c>
      <c r="AW119" s="20">
        <f t="shared" si="159"/>
        <v>0</v>
      </c>
      <c r="AX119" s="20">
        <f t="shared" si="160"/>
        <v>0</v>
      </c>
      <c r="AY119" s="184">
        <f t="shared" si="161"/>
        <v>0</v>
      </c>
      <c r="AZ119" s="184">
        <f t="shared" si="162"/>
        <v>0</v>
      </c>
      <c r="BA119" s="133">
        <f t="shared" si="140"/>
        <v>0</v>
      </c>
      <c r="BB119" s="133">
        <f t="shared" si="141"/>
        <v>0</v>
      </c>
      <c r="BC119" s="133">
        <f t="shared" si="142"/>
        <v>0</v>
      </c>
      <c r="BD119" s="133">
        <f t="shared" si="143"/>
        <v>0</v>
      </c>
      <c r="BE119" s="133">
        <f>IF(U78=3,1,0)</f>
        <v>0</v>
      </c>
      <c r="BF119" s="133">
        <f>IF(U78=2,1,0)</f>
        <v>0</v>
      </c>
      <c r="BG119" s="133">
        <f>IF(U78=1,1,0)</f>
        <v>0</v>
      </c>
      <c r="BH119" s="133">
        <f>IF(AND(U78=0,T78&lt;&gt;0),0.1,0)</f>
        <v>0</v>
      </c>
      <c r="BI119" s="20"/>
    </row>
    <row r="120" spans="1:61" ht="13.5" hidden="1" customHeight="1" x14ac:dyDescent="0.25">
      <c r="A120" s="186"/>
      <c r="B120" s="187"/>
      <c r="C120" s="219"/>
      <c r="D120" s="218">
        <f t="shared" si="166"/>
        <v>0</v>
      </c>
      <c r="E120" s="190" t="str">
        <f>E15</f>
        <v>TV Rodenbach US II</v>
      </c>
      <c r="F120" s="193"/>
      <c r="G120" s="194"/>
      <c r="H120" s="191"/>
      <c r="I120" s="192"/>
      <c r="J120" s="193"/>
      <c r="K120" s="194"/>
      <c r="L120" s="191"/>
      <c r="M120" s="192"/>
      <c r="N120" s="193"/>
      <c r="O120" s="194"/>
      <c r="P120" s="197" t="str">
        <f t="shared" si="163"/>
        <v/>
      </c>
      <c r="Q120" s="198" t="str">
        <f t="shared" si="150"/>
        <v/>
      </c>
      <c r="R120" s="197" t="str">
        <f t="shared" si="164"/>
        <v/>
      </c>
      <c r="S120" s="198" t="str">
        <f t="shared" si="151"/>
        <v/>
      </c>
      <c r="T120" s="182">
        <f t="shared" si="127"/>
        <v>0</v>
      </c>
      <c r="U120" s="183">
        <f t="shared" si="128"/>
        <v>0</v>
      </c>
      <c r="V120" s="355"/>
      <c r="W120" s="355"/>
      <c r="X120" s="355"/>
      <c r="Y120" s="355"/>
      <c r="Z120" s="355"/>
      <c r="AA120" s="355"/>
      <c r="AB120" s="355"/>
      <c r="AC120" s="355"/>
      <c r="AD120" s="355"/>
      <c r="AE120" s="355"/>
      <c r="AF120" s="355"/>
      <c r="AG120" s="355"/>
      <c r="AH120" s="355"/>
      <c r="AI120" s="355"/>
      <c r="AJ120" s="355"/>
      <c r="AK120" s="355"/>
      <c r="AL120" s="355"/>
      <c r="AM120" s="358" t="str">
        <f t="shared" ca="1" si="152"/>
        <v/>
      </c>
      <c r="AN120" s="358"/>
      <c r="AO120" s="357" t="str">
        <f t="shared" ca="1" si="165"/>
        <v/>
      </c>
      <c r="AP120" s="357"/>
      <c r="AQ120" s="184">
        <f t="shared" si="153"/>
        <v>0</v>
      </c>
      <c r="AR120" s="184">
        <f t="shared" si="154"/>
        <v>0</v>
      </c>
      <c r="AS120" s="20">
        <f t="shared" si="155"/>
        <v>0</v>
      </c>
      <c r="AT120" s="130">
        <f t="shared" si="156"/>
        <v>0</v>
      </c>
      <c r="AU120" s="184">
        <f t="shared" si="157"/>
        <v>0</v>
      </c>
      <c r="AV120" s="184">
        <f t="shared" si="158"/>
        <v>0</v>
      </c>
      <c r="AW120" s="20">
        <f t="shared" si="159"/>
        <v>0</v>
      </c>
      <c r="AX120" s="20">
        <f t="shared" si="160"/>
        <v>0</v>
      </c>
      <c r="AY120" s="184">
        <f t="shared" si="161"/>
        <v>0</v>
      </c>
      <c r="AZ120" s="184">
        <f t="shared" si="162"/>
        <v>0</v>
      </c>
      <c r="BA120" s="133">
        <f t="shared" si="140"/>
        <v>0</v>
      </c>
      <c r="BB120" s="133">
        <f t="shared" si="141"/>
        <v>0</v>
      </c>
      <c r="BC120" s="133">
        <f t="shared" si="142"/>
        <v>0</v>
      </c>
      <c r="BD120" s="133">
        <f t="shared" si="143"/>
        <v>0</v>
      </c>
      <c r="BE120" s="133">
        <f>IF(U89=3,1,0)</f>
        <v>0</v>
      </c>
      <c r="BF120" s="133">
        <f>IF(U89=2,1,0)</f>
        <v>0</v>
      </c>
      <c r="BG120" s="133">
        <f>IF(U89=1,1,0)</f>
        <v>0</v>
      </c>
      <c r="BH120" s="133">
        <f>IF(AND(U89=0,T89&lt;&gt;0),1,0)</f>
        <v>0</v>
      </c>
      <c r="BI120" s="20"/>
    </row>
    <row r="121" spans="1:61" ht="13.5" hidden="1" customHeight="1" x14ac:dyDescent="0.25">
      <c r="A121" s="186"/>
      <c r="B121" s="187"/>
      <c r="C121" s="219"/>
      <c r="D121" s="218">
        <f t="shared" si="166"/>
        <v>0</v>
      </c>
      <c r="E121" s="190">
        <f>E18</f>
        <v>0</v>
      </c>
      <c r="F121" s="193"/>
      <c r="G121" s="194"/>
      <c r="H121" s="191"/>
      <c r="I121" s="192"/>
      <c r="J121" s="193"/>
      <c r="K121" s="194"/>
      <c r="L121" s="191"/>
      <c r="M121" s="192"/>
      <c r="N121" s="193"/>
      <c r="O121" s="194"/>
      <c r="P121" s="197" t="str">
        <f t="shared" si="163"/>
        <v/>
      </c>
      <c r="Q121" s="198" t="str">
        <f t="shared" si="150"/>
        <v/>
      </c>
      <c r="R121" s="197" t="str">
        <f t="shared" si="164"/>
        <v/>
      </c>
      <c r="S121" s="198" t="str">
        <f t="shared" si="151"/>
        <v/>
      </c>
      <c r="T121" s="182">
        <f t="shared" si="127"/>
        <v>0</v>
      </c>
      <c r="U121" s="183">
        <f t="shared" si="128"/>
        <v>0</v>
      </c>
      <c r="V121" s="355"/>
      <c r="W121" s="355"/>
      <c r="X121" s="355"/>
      <c r="Y121" s="355"/>
      <c r="Z121" s="355"/>
      <c r="AA121" s="355"/>
      <c r="AB121" s="355"/>
      <c r="AC121" s="355"/>
      <c r="AD121" s="355"/>
      <c r="AE121" s="355"/>
      <c r="AF121" s="355"/>
      <c r="AG121" s="355"/>
      <c r="AH121" s="355"/>
      <c r="AI121" s="355"/>
      <c r="AJ121" s="355"/>
      <c r="AK121" s="355"/>
      <c r="AL121" s="355"/>
      <c r="AM121" s="358" t="str">
        <f t="shared" ca="1" si="152"/>
        <v/>
      </c>
      <c r="AN121" s="358"/>
      <c r="AO121" s="357" t="str">
        <f t="shared" ca="1" si="165"/>
        <v/>
      </c>
      <c r="AP121" s="357"/>
      <c r="AQ121" s="184">
        <f t="shared" si="153"/>
        <v>0</v>
      </c>
      <c r="AR121" s="184">
        <f t="shared" si="154"/>
        <v>0</v>
      </c>
      <c r="AS121" s="20">
        <f t="shared" si="155"/>
        <v>0</v>
      </c>
      <c r="AT121" s="130">
        <f t="shared" si="156"/>
        <v>0</v>
      </c>
      <c r="AU121" s="184">
        <f t="shared" si="157"/>
        <v>0</v>
      </c>
      <c r="AV121" s="184">
        <f t="shared" si="158"/>
        <v>0</v>
      </c>
      <c r="AW121" s="20">
        <f t="shared" si="159"/>
        <v>0</v>
      </c>
      <c r="AX121" s="20">
        <f t="shared" si="160"/>
        <v>0</v>
      </c>
      <c r="AY121" s="184">
        <f t="shared" si="161"/>
        <v>0</v>
      </c>
      <c r="AZ121" s="184">
        <f t="shared" si="162"/>
        <v>0</v>
      </c>
      <c r="BA121" s="133">
        <f t="shared" si="140"/>
        <v>0</v>
      </c>
      <c r="BB121" s="133">
        <f t="shared" si="141"/>
        <v>0</v>
      </c>
      <c r="BC121" s="133">
        <f t="shared" si="142"/>
        <v>0</v>
      </c>
      <c r="BD121" s="133">
        <f t="shared" si="143"/>
        <v>0</v>
      </c>
      <c r="BE121" s="133">
        <f>IF(U100=3,1,0)</f>
        <v>0</v>
      </c>
      <c r="BF121" s="133">
        <f>IF(U100=2,1,0)</f>
        <v>0</v>
      </c>
      <c r="BG121" s="133">
        <f>IF(U100=1,1,0)</f>
        <v>0</v>
      </c>
      <c r="BH121" s="133">
        <f>IF(AND(U100=0,T100&lt;&gt;0),1,0)</f>
        <v>0</v>
      </c>
      <c r="BI121" s="20"/>
    </row>
    <row r="122" spans="1:61" ht="13.5" hidden="1" customHeight="1" x14ac:dyDescent="0.25">
      <c r="A122" s="186"/>
      <c r="B122" s="187"/>
      <c r="C122" s="219"/>
      <c r="D122" s="218">
        <f t="shared" si="166"/>
        <v>0</v>
      </c>
      <c r="E122" s="190">
        <f>E21</f>
        <v>0</v>
      </c>
      <c r="F122" s="193"/>
      <c r="G122" s="194"/>
      <c r="H122" s="191"/>
      <c r="I122" s="192"/>
      <c r="J122" s="193"/>
      <c r="K122" s="194"/>
      <c r="L122" s="191"/>
      <c r="M122" s="192"/>
      <c r="N122" s="193"/>
      <c r="O122" s="194"/>
      <c r="P122" s="197" t="str">
        <f t="shared" si="163"/>
        <v/>
      </c>
      <c r="Q122" s="198" t="str">
        <f t="shared" si="150"/>
        <v/>
      </c>
      <c r="R122" s="197" t="str">
        <f t="shared" si="164"/>
        <v/>
      </c>
      <c r="S122" s="198" t="str">
        <f t="shared" si="151"/>
        <v/>
      </c>
      <c r="T122" s="182">
        <f t="shared" si="127"/>
        <v>0</v>
      </c>
      <c r="U122" s="183">
        <f t="shared" si="128"/>
        <v>0</v>
      </c>
      <c r="V122" s="355"/>
      <c r="W122" s="355"/>
      <c r="X122" s="355"/>
      <c r="Y122" s="355"/>
      <c r="Z122" s="355"/>
      <c r="AA122" s="355"/>
      <c r="AB122" s="355"/>
      <c r="AC122" s="355"/>
      <c r="AD122" s="355"/>
      <c r="AE122" s="355"/>
      <c r="AF122" s="355"/>
      <c r="AG122" s="355"/>
      <c r="AH122" s="355"/>
      <c r="AI122" s="355"/>
      <c r="AJ122" s="355"/>
      <c r="AK122" s="355"/>
      <c r="AL122" s="355"/>
      <c r="AM122" s="358" t="str">
        <f t="shared" ca="1" si="152"/>
        <v/>
      </c>
      <c r="AN122" s="358"/>
      <c r="AO122" s="357" t="str">
        <f t="shared" ca="1" si="165"/>
        <v/>
      </c>
      <c r="AP122" s="357"/>
      <c r="AQ122" s="184">
        <f t="shared" si="153"/>
        <v>0</v>
      </c>
      <c r="AR122" s="184">
        <f t="shared" si="154"/>
        <v>0</v>
      </c>
      <c r="AS122" s="20">
        <f t="shared" si="155"/>
        <v>0</v>
      </c>
      <c r="AT122" s="130">
        <f t="shared" si="156"/>
        <v>0</v>
      </c>
      <c r="AU122" s="184">
        <f t="shared" si="157"/>
        <v>0</v>
      </c>
      <c r="AV122" s="184">
        <f t="shared" si="158"/>
        <v>0</v>
      </c>
      <c r="AW122" s="20">
        <f t="shared" si="159"/>
        <v>0</v>
      </c>
      <c r="AX122" s="20">
        <f t="shared" si="160"/>
        <v>0</v>
      </c>
      <c r="AY122" s="184">
        <f t="shared" si="161"/>
        <v>0</v>
      </c>
      <c r="AZ122" s="184">
        <f t="shared" si="162"/>
        <v>0</v>
      </c>
      <c r="BA122" s="133">
        <f t="shared" si="140"/>
        <v>0</v>
      </c>
      <c r="BB122" s="133">
        <f t="shared" si="141"/>
        <v>0</v>
      </c>
      <c r="BC122" s="133">
        <f t="shared" si="142"/>
        <v>0</v>
      </c>
      <c r="BD122" s="133">
        <f t="shared" si="143"/>
        <v>0</v>
      </c>
      <c r="BE122" s="133">
        <f>IF(U111=3,1,0)</f>
        <v>0</v>
      </c>
      <c r="BF122" s="133">
        <f>IF(U111=2,1,0)</f>
        <v>0</v>
      </c>
      <c r="BG122" s="133">
        <f>IF(U111=1,1,0)</f>
        <v>0</v>
      </c>
      <c r="BH122" s="133">
        <f>IF(AND(U111=0,T111&lt;&gt;0),1,0)</f>
        <v>0</v>
      </c>
      <c r="BI122" s="20"/>
    </row>
    <row r="123" spans="1:61" ht="13.5" hidden="1" customHeight="1" x14ac:dyDescent="0.25">
      <c r="A123" s="186"/>
      <c r="B123" s="187"/>
      <c r="C123" s="219"/>
      <c r="D123" s="218">
        <f t="shared" si="166"/>
        <v>0</v>
      </c>
      <c r="E123" s="190">
        <f>E27</f>
        <v>0</v>
      </c>
      <c r="F123" s="193"/>
      <c r="G123" s="194"/>
      <c r="H123" s="191"/>
      <c r="I123" s="192"/>
      <c r="J123" s="193"/>
      <c r="K123" s="194"/>
      <c r="L123" s="191"/>
      <c r="M123" s="192"/>
      <c r="N123" s="193"/>
      <c r="O123" s="194"/>
      <c r="P123" s="197" t="str">
        <f t="shared" si="163"/>
        <v/>
      </c>
      <c r="Q123" s="198" t="str">
        <f t="shared" si="150"/>
        <v/>
      </c>
      <c r="R123" s="197" t="str">
        <f t="shared" si="164"/>
        <v/>
      </c>
      <c r="S123" s="198" t="str">
        <f t="shared" si="151"/>
        <v/>
      </c>
      <c r="T123" s="182">
        <f t="shared" si="127"/>
        <v>0</v>
      </c>
      <c r="U123" s="183">
        <f t="shared" si="128"/>
        <v>0</v>
      </c>
      <c r="V123" s="355"/>
      <c r="W123" s="355"/>
      <c r="X123" s="355"/>
      <c r="Y123" s="355"/>
      <c r="Z123" s="355"/>
      <c r="AA123" s="355"/>
      <c r="AB123" s="355"/>
      <c r="AC123" s="355"/>
      <c r="AD123" s="355"/>
      <c r="AE123" s="355"/>
      <c r="AF123" s="355"/>
      <c r="AG123" s="355"/>
      <c r="AH123" s="355"/>
      <c r="AI123" s="355"/>
      <c r="AJ123" s="355"/>
      <c r="AK123" s="355"/>
      <c r="AL123" s="355"/>
      <c r="AM123" s="358" t="str">
        <f t="shared" ca="1" si="152"/>
        <v/>
      </c>
      <c r="AN123" s="358"/>
      <c r="AO123" s="357" t="str">
        <f t="shared" ca="1" si="165"/>
        <v/>
      </c>
      <c r="AP123" s="357"/>
      <c r="AQ123" s="184">
        <f t="shared" si="153"/>
        <v>0</v>
      </c>
      <c r="AR123" s="184">
        <f t="shared" si="154"/>
        <v>0</v>
      </c>
      <c r="AS123" s="20">
        <f t="shared" si="155"/>
        <v>0</v>
      </c>
      <c r="AT123" s="130">
        <f t="shared" si="156"/>
        <v>0</v>
      </c>
      <c r="AU123" s="184">
        <f t="shared" si="157"/>
        <v>0</v>
      </c>
      <c r="AV123" s="184">
        <f t="shared" si="158"/>
        <v>0</v>
      </c>
      <c r="AW123" s="20">
        <f t="shared" si="159"/>
        <v>0</v>
      </c>
      <c r="AX123" s="20">
        <f t="shared" si="160"/>
        <v>0</v>
      </c>
      <c r="AY123" s="184">
        <f t="shared" si="161"/>
        <v>0</v>
      </c>
      <c r="AZ123" s="184">
        <f t="shared" si="162"/>
        <v>0</v>
      </c>
      <c r="BA123" s="133">
        <f t="shared" si="140"/>
        <v>0</v>
      </c>
      <c r="BB123" s="133">
        <f t="shared" si="141"/>
        <v>0</v>
      </c>
      <c r="BC123" s="133">
        <f t="shared" si="142"/>
        <v>0</v>
      </c>
      <c r="BD123" s="133">
        <f t="shared" si="143"/>
        <v>0</v>
      </c>
      <c r="BE123" s="133">
        <f>IF(U134=3,1,0)</f>
        <v>0</v>
      </c>
      <c r="BF123" s="133">
        <f>IF(U134=2,1,0)</f>
        <v>0</v>
      </c>
      <c r="BG123" s="133">
        <f>IF(U134=1,1,0)</f>
        <v>0</v>
      </c>
      <c r="BH123" s="133">
        <f>IF(AND(U134=0,T134&lt;&gt;0),1,0)</f>
        <v>0</v>
      </c>
      <c r="BI123" s="20"/>
    </row>
    <row r="124" spans="1:61" ht="13.5" hidden="1" customHeight="1" x14ac:dyDescent="0.25">
      <c r="A124" s="186"/>
      <c r="B124" s="187"/>
      <c r="C124" s="219"/>
      <c r="D124" s="218">
        <f t="shared" si="166"/>
        <v>0</v>
      </c>
      <c r="E124" s="190">
        <f>E30</f>
        <v>0</v>
      </c>
      <c r="F124" s="193"/>
      <c r="G124" s="194"/>
      <c r="H124" s="191"/>
      <c r="I124" s="192"/>
      <c r="J124" s="193"/>
      <c r="K124" s="194"/>
      <c r="L124" s="191"/>
      <c r="M124" s="192"/>
      <c r="N124" s="193"/>
      <c r="O124" s="194"/>
      <c r="P124" s="197" t="str">
        <f t="shared" si="163"/>
        <v/>
      </c>
      <c r="Q124" s="198" t="str">
        <f t="shared" si="150"/>
        <v/>
      </c>
      <c r="R124" s="197" t="str">
        <f t="shared" si="164"/>
        <v/>
      </c>
      <c r="S124" s="198" t="str">
        <f t="shared" si="151"/>
        <v/>
      </c>
      <c r="T124" s="182">
        <f t="shared" si="127"/>
        <v>0</v>
      </c>
      <c r="U124" s="183">
        <f t="shared" si="128"/>
        <v>0</v>
      </c>
      <c r="V124" s="355"/>
      <c r="W124" s="355"/>
      <c r="X124" s="355"/>
      <c r="Y124" s="355"/>
      <c r="Z124" s="355"/>
      <c r="AA124" s="355"/>
      <c r="AB124" s="355"/>
      <c r="AC124" s="355"/>
      <c r="AD124" s="355"/>
      <c r="AE124" s="355"/>
      <c r="AF124" s="355"/>
      <c r="AG124" s="355"/>
      <c r="AH124" s="355"/>
      <c r="AI124" s="355"/>
      <c r="AJ124" s="355"/>
      <c r="AK124" s="355"/>
      <c r="AL124" s="355"/>
      <c r="AM124" s="358" t="str">
        <f t="shared" ca="1" si="152"/>
        <v/>
      </c>
      <c r="AN124" s="358"/>
      <c r="AO124" s="357" t="str">
        <f t="shared" ca="1" si="165"/>
        <v/>
      </c>
      <c r="AP124" s="357"/>
      <c r="AQ124" s="184">
        <f t="shared" si="153"/>
        <v>0</v>
      </c>
      <c r="AR124" s="184">
        <f t="shared" si="154"/>
        <v>0</v>
      </c>
      <c r="AS124" s="20">
        <f t="shared" si="155"/>
        <v>0</v>
      </c>
      <c r="AT124" s="130">
        <f t="shared" si="156"/>
        <v>0</v>
      </c>
      <c r="AU124" s="184">
        <f t="shared" si="157"/>
        <v>0</v>
      </c>
      <c r="AV124" s="184">
        <f t="shared" si="158"/>
        <v>0</v>
      </c>
      <c r="AW124" s="20">
        <f t="shared" si="159"/>
        <v>0</v>
      </c>
      <c r="AX124" s="20">
        <f t="shared" si="160"/>
        <v>0</v>
      </c>
      <c r="AY124" s="184">
        <f t="shared" si="161"/>
        <v>0</v>
      </c>
      <c r="AZ124" s="184">
        <f t="shared" si="162"/>
        <v>0</v>
      </c>
      <c r="BA124" s="133">
        <f t="shared" si="140"/>
        <v>0</v>
      </c>
      <c r="BB124" s="133">
        <f t="shared" si="141"/>
        <v>0</v>
      </c>
      <c r="BC124" s="133">
        <f t="shared" si="142"/>
        <v>0</v>
      </c>
      <c r="BD124" s="133">
        <f t="shared" si="143"/>
        <v>0</v>
      </c>
      <c r="BE124" s="133">
        <f>IF(U145=3,1,0)</f>
        <v>0</v>
      </c>
      <c r="BF124" s="133">
        <f>IF(U145=2,1,0)</f>
        <v>0</v>
      </c>
      <c r="BG124" s="133">
        <f>IF(U145=1,1,0)</f>
        <v>0</v>
      </c>
      <c r="BH124" s="133">
        <f>IF(AND(U145=0,T145&lt;&gt;0),1,0)</f>
        <v>0</v>
      </c>
      <c r="BI124" s="20"/>
    </row>
    <row r="125" spans="1:61" ht="13.5" hidden="1" customHeight="1" x14ac:dyDescent="0.25">
      <c r="A125" s="200"/>
      <c r="B125" s="201"/>
      <c r="C125" s="220"/>
      <c r="D125" s="221">
        <f t="shared" si="166"/>
        <v>0</v>
      </c>
      <c r="E125" s="222">
        <f>E33</f>
        <v>0</v>
      </c>
      <c r="F125" s="206"/>
      <c r="G125" s="207"/>
      <c r="H125" s="204"/>
      <c r="I125" s="205"/>
      <c r="J125" s="206"/>
      <c r="K125" s="207"/>
      <c r="L125" s="204"/>
      <c r="M125" s="205"/>
      <c r="N125" s="206"/>
      <c r="O125" s="207"/>
      <c r="P125" s="210" t="str">
        <f t="shared" si="163"/>
        <v/>
      </c>
      <c r="Q125" s="211" t="str">
        <f t="shared" si="150"/>
        <v/>
      </c>
      <c r="R125" s="210" t="str">
        <f t="shared" si="164"/>
        <v/>
      </c>
      <c r="S125" s="211" t="str">
        <f t="shared" si="151"/>
        <v/>
      </c>
      <c r="T125" s="182">
        <f t="shared" si="127"/>
        <v>0</v>
      </c>
      <c r="U125" s="183">
        <f t="shared" si="128"/>
        <v>0</v>
      </c>
      <c r="V125" s="359"/>
      <c r="W125" s="359"/>
      <c r="X125" s="359"/>
      <c r="Y125" s="359"/>
      <c r="Z125" s="359"/>
      <c r="AA125" s="359"/>
      <c r="AB125" s="359"/>
      <c r="AC125" s="359"/>
      <c r="AD125" s="359"/>
      <c r="AE125" s="359"/>
      <c r="AF125" s="359"/>
      <c r="AG125" s="359"/>
      <c r="AH125" s="359"/>
      <c r="AI125" s="359"/>
      <c r="AJ125" s="359"/>
      <c r="AK125" s="359"/>
      <c r="AL125" s="359"/>
      <c r="AM125" s="360" t="str">
        <f t="shared" ca="1" si="152"/>
        <v/>
      </c>
      <c r="AN125" s="360"/>
      <c r="AO125" s="361" t="str">
        <f t="shared" ca="1" si="165"/>
        <v/>
      </c>
      <c r="AP125" s="361"/>
      <c r="AQ125" s="184">
        <f t="shared" si="153"/>
        <v>0</v>
      </c>
      <c r="AR125" s="184">
        <f t="shared" si="154"/>
        <v>0</v>
      </c>
      <c r="AS125" s="20">
        <f t="shared" si="155"/>
        <v>0</v>
      </c>
      <c r="AT125" s="130">
        <f t="shared" si="156"/>
        <v>0</v>
      </c>
      <c r="AU125" s="184">
        <f t="shared" si="157"/>
        <v>0</v>
      </c>
      <c r="AV125" s="184">
        <f t="shared" si="158"/>
        <v>0</v>
      </c>
      <c r="AW125" s="20">
        <f t="shared" si="159"/>
        <v>0</v>
      </c>
      <c r="AX125" s="20">
        <f t="shared" si="160"/>
        <v>0</v>
      </c>
      <c r="AY125" s="184">
        <f t="shared" si="161"/>
        <v>0</v>
      </c>
      <c r="AZ125" s="184">
        <f t="shared" si="162"/>
        <v>0</v>
      </c>
      <c r="BA125" s="133">
        <f t="shared" si="140"/>
        <v>0</v>
      </c>
      <c r="BB125" s="133">
        <f t="shared" si="141"/>
        <v>0</v>
      </c>
      <c r="BC125" s="133">
        <f t="shared" si="142"/>
        <v>0</v>
      </c>
      <c r="BD125" s="133">
        <f t="shared" si="143"/>
        <v>0</v>
      </c>
      <c r="BE125" s="133">
        <f>IF(U156=3,1,0)</f>
        <v>0</v>
      </c>
      <c r="BF125" s="133">
        <f>IF(U156=2,1,0)</f>
        <v>0</v>
      </c>
      <c r="BG125" s="133">
        <f>IF(U156=1,1,0)</f>
        <v>0</v>
      </c>
      <c r="BH125" s="133">
        <f>IF(AND(U156=0,T156&lt;&gt;0),1,0)</f>
        <v>0</v>
      </c>
      <c r="BI125" s="20"/>
    </row>
    <row r="126" spans="1:61" ht="13.5" hidden="1" customHeight="1" x14ac:dyDescent="0.25">
      <c r="A126" s="18"/>
      <c r="C126" s="20"/>
      <c r="D126" s="16"/>
      <c r="E126" s="16"/>
      <c r="T126" s="182">
        <f t="shared" si="127"/>
        <v>0</v>
      </c>
      <c r="U126" s="183">
        <f t="shared" si="128"/>
        <v>0</v>
      </c>
      <c r="V126" s="212"/>
      <c r="W126" s="212"/>
      <c r="X126" s="213"/>
      <c r="Y126" s="213"/>
      <c r="Z126" s="213"/>
      <c r="AA126" s="213"/>
      <c r="AB126" s="213"/>
      <c r="AC126" s="213"/>
      <c r="AD126" s="213"/>
      <c r="AE126" s="213"/>
      <c r="AF126" s="213"/>
      <c r="AG126" s="213"/>
      <c r="AH126" s="213"/>
      <c r="AI126" s="213"/>
      <c r="AJ126" s="213"/>
      <c r="AK126" s="213"/>
      <c r="AL126" s="213"/>
      <c r="AM126" s="213"/>
      <c r="AQ126" s="184"/>
      <c r="AR126" s="184"/>
      <c r="AS126" s="20"/>
      <c r="AU126" s="184"/>
      <c r="AV126" s="184"/>
      <c r="AW126" s="20"/>
      <c r="AX126" s="20"/>
      <c r="AY126" s="184"/>
      <c r="AZ126" s="184"/>
      <c r="BA126" s="214">
        <f t="shared" ref="BA126:BH126" si="167">SUM(BA116:BA125)</f>
        <v>0</v>
      </c>
      <c r="BB126" s="214">
        <f t="shared" si="167"/>
        <v>0</v>
      </c>
      <c r="BC126" s="214">
        <f t="shared" si="167"/>
        <v>0</v>
      </c>
      <c r="BD126" s="214">
        <f t="shared" si="167"/>
        <v>0</v>
      </c>
      <c r="BE126" s="214">
        <f t="shared" si="167"/>
        <v>0</v>
      </c>
      <c r="BF126" s="214">
        <f t="shared" si="167"/>
        <v>0</v>
      </c>
      <c r="BG126" s="214">
        <f t="shared" si="167"/>
        <v>0</v>
      </c>
      <c r="BH126" s="214">
        <f t="shared" si="167"/>
        <v>0</v>
      </c>
      <c r="BI126" s="20">
        <f>SUM(BA126:BH126)</f>
        <v>0</v>
      </c>
    </row>
    <row r="127" spans="1:61" ht="13.5" hidden="1" customHeight="1" x14ac:dyDescent="0.25">
      <c r="A127" s="169"/>
      <c r="B127" s="170"/>
      <c r="C127" s="215"/>
      <c r="D127" s="216">
        <f>E27</f>
        <v>0</v>
      </c>
      <c r="E127" s="173" t="str">
        <f>E3</f>
        <v>TV Rodenbach US I</v>
      </c>
      <c r="F127" s="176"/>
      <c r="G127" s="177"/>
      <c r="H127" s="174"/>
      <c r="I127" s="175"/>
      <c r="J127" s="176"/>
      <c r="K127" s="177"/>
      <c r="L127" s="174"/>
      <c r="M127" s="175"/>
      <c r="N127" s="176"/>
      <c r="O127" s="177"/>
      <c r="P127" s="180" t="str">
        <f>IF(F127="","",F127+H127+J127+L127+N127)</f>
        <v/>
      </c>
      <c r="Q127" s="181" t="str">
        <f t="shared" ref="Q127:Q136" si="168">IF(G127="","",G127+I127+K127+M127+O127)</f>
        <v/>
      </c>
      <c r="R127" s="180" t="str">
        <f>IF(F127="","",AQ127+AS127+AU127+AW127+AY127)</f>
        <v/>
      </c>
      <c r="S127" s="181" t="str">
        <f t="shared" ref="S127:S136" si="169">IF(G127="","",AR127+AT127+AV127+AX127+AZ127)</f>
        <v/>
      </c>
      <c r="T127" s="182">
        <f t="shared" si="127"/>
        <v>0</v>
      </c>
      <c r="U127" s="183">
        <f t="shared" si="128"/>
        <v>0</v>
      </c>
      <c r="V127" s="352"/>
      <c r="W127" s="352"/>
      <c r="X127" s="352"/>
      <c r="Y127" s="352"/>
      <c r="Z127" s="352"/>
      <c r="AA127" s="352"/>
      <c r="AB127" s="352"/>
      <c r="AC127" s="352"/>
      <c r="AD127" s="352"/>
      <c r="AE127" s="352"/>
      <c r="AF127" s="352"/>
      <c r="AG127" s="352"/>
      <c r="AH127" s="352"/>
      <c r="AI127" s="352"/>
      <c r="AJ127" s="352"/>
      <c r="AK127" s="352"/>
      <c r="AL127" s="352"/>
      <c r="AM127" s="353" t="str">
        <f t="shared" ref="AM127:AM136" ca="1" si="170">IF(U127&lt;&gt;"","",IF(C127&lt;&gt;"","verlegt",IF(B127&lt;TODAY(),"offen","")))</f>
        <v/>
      </c>
      <c r="AN127" s="353"/>
      <c r="AO127" s="354" t="str">
        <f ca="1">IF(U127&lt;&gt;"","",IF(C127="","",IF(C127&lt;TODAY(),"offen","")))</f>
        <v/>
      </c>
      <c r="AP127" s="354"/>
      <c r="AQ127" s="184">
        <f t="shared" ref="AQ127:AQ136" si="171">IF(F127&gt;G127,1,0)</f>
        <v>0</v>
      </c>
      <c r="AR127" s="184">
        <f t="shared" ref="AR127:AR136" si="172">IF(G127&gt;F127,1,0)</f>
        <v>0</v>
      </c>
      <c r="AS127" s="20">
        <f t="shared" ref="AS127:AS136" si="173">IF(H127&gt;I127,1,0)</f>
        <v>0</v>
      </c>
      <c r="AT127" s="130">
        <f t="shared" ref="AT127:AT136" si="174">IF(I127&gt;H127,1,0)</f>
        <v>0</v>
      </c>
      <c r="AU127" s="184">
        <f t="shared" ref="AU127:AU136" si="175">IF(J127&gt;K127,1,0)</f>
        <v>0</v>
      </c>
      <c r="AV127" s="184">
        <f t="shared" ref="AV127:AV136" si="176">IF(K127&gt;J127,1,0)</f>
        <v>0</v>
      </c>
      <c r="AW127" s="20">
        <f t="shared" ref="AW127:AW136" si="177">IF(L127&gt;M127,1,0)</f>
        <v>0</v>
      </c>
      <c r="AX127" s="20">
        <f t="shared" ref="AX127:AX136" si="178">IF(M127&gt;L127,1,0)</f>
        <v>0</v>
      </c>
      <c r="AY127" s="184">
        <f t="shared" ref="AY127:AY136" si="179">IF(N127&gt;O127,1,0)</f>
        <v>0</v>
      </c>
      <c r="AZ127" s="184">
        <f t="shared" ref="AZ127:AZ136" si="180">IF(O127&gt;N127,1,0)</f>
        <v>0</v>
      </c>
      <c r="BA127" s="133">
        <f t="shared" si="140"/>
        <v>0</v>
      </c>
      <c r="BB127" s="133">
        <f t="shared" si="141"/>
        <v>0</v>
      </c>
      <c r="BC127" s="133">
        <f t="shared" si="142"/>
        <v>0</v>
      </c>
      <c r="BD127" s="133">
        <f t="shared" si="143"/>
        <v>0</v>
      </c>
      <c r="BE127" s="133">
        <f>IF(U46=3,1,0)</f>
        <v>0</v>
      </c>
      <c r="BF127" s="133">
        <f>IF(U46=2,1,0)</f>
        <v>0</v>
      </c>
      <c r="BG127" s="133">
        <f>IF(U46=1,1,0)</f>
        <v>0</v>
      </c>
      <c r="BH127" s="133">
        <f>IF(AND(U46=0,T46&lt;&gt;0),1,0)</f>
        <v>0</v>
      </c>
      <c r="BI127" s="20"/>
    </row>
    <row r="128" spans="1:61" ht="13.5" hidden="1" customHeight="1" x14ac:dyDescent="0.25">
      <c r="A128" s="186"/>
      <c r="B128" s="187"/>
      <c r="C128" s="219"/>
      <c r="D128" s="218">
        <f>D127</f>
        <v>0</v>
      </c>
      <c r="E128" s="190" t="str">
        <f>E6</f>
        <v>TSG Trppstadt</v>
      </c>
      <c r="F128" s="193"/>
      <c r="G128" s="194"/>
      <c r="H128" s="191"/>
      <c r="I128" s="192"/>
      <c r="J128" s="193"/>
      <c r="K128" s="194"/>
      <c r="L128" s="191"/>
      <c r="M128" s="192"/>
      <c r="N128" s="193"/>
      <c r="O128" s="194"/>
      <c r="P128" s="197" t="str">
        <f t="shared" ref="P128:P136" si="181">IF(F128="","",F128+H128+J128+L128+N128)</f>
        <v/>
      </c>
      <c r="Q128" s="198" t="str">
        <f t="shared" si="168"/>
        <v/>
      </c>
      <c r="R128" s="197" t="str">
        <f t="shared" ref="R128:R136" si="182">IF(F128="","",AQ128+AS128+AU128+AW128+AY128)</f>
        <v/>
      </c>
      <c r="S128" s="198" t="str">
        <f t="shared" si="169"/>
        <v/>
      </c>
      <c r="T128" s="182">
        <f t="shared" si="127"/>
        <v>0</v>
      </c>
      <c r="U128" s="183">
        <f t="shared" si="128"/>
        <v>0</v>
      </c>
      <c r="V128" s="355"/>
      <c r="W128" s="355"/>
      <c r="X128" s="355"/>
      <c r="Y128" s="355"/>
      <c r="Z128" s="355"/>
      <c r="AA128" s="355"/>
      <c r="AB128" s="355"/>
      <c r="AC128" s="355"/>
      <c r="AD128" s="355"/>
      <c r="AE128" s="355"/>
      <c r="AF128" s="355"/>
      <c r="AG128" s="355"/>
      <c r="AH128" s="355"/>
      <c r="AI128" s="355"/>
      <c r="AJ128" s="355"/>
      <c r="AK128" s="355"/>
      <c r="AL128" s="355"/>
      <c r="AM128" s="358" t="str">
        <f t="shared" ca="1" si="170"/>
        <v/>
      </c>
      <c r="AN128" s="358"/>
      <c r="AO128" s="357" t="str">
        <f t="shared" ref="AO128:AO136" ca="1" si="183">IF(U128&lt;&gt;"","",IF(C128="","",IF(C128&lt;TODAY(),"offen","")))</f>
        <v/>
      </c>
      <c r="AP128" s="357"/>
      <c r="AQ128" s="184">
        <f t="shared" si="171"/>
        <v>0</v>
      </c>
      <c r="AR128" s="184">
        <f t="shared" si="172"/>
        <v>0</v>
      </c>
      <c r="AS128" s="20">
        <f t="shared" si="173"/>
        <v>0</v>
      </c>
      <c r="AT128" s="130">
        <f t="shared" si="174"/>
        <v>0</v>
      </c>
      <c r="AU128" s="184">
        <f t="shared" si="175"/>
        <v>0</v>
      </c>
      <c r="AV128" s="184">
        <f t="shared" si="176"/>
        <v>0</v>
      </c>
      <c r="AW128" s="20">
        <f t="shared" si="177"/>
        <v>0</v>
      </c>
      <c r="AX128" s="20">
        <f t="shared" si="178"/>
        <v>0</v>
      </c>
      <c r="AY128" s="184">
        <f t="shared" si="179"/>
        <v>0</v>
      </c>
      <c r="AZ128" s="184">
        <f t="shared" si="180"/>
        <v>0</v>
      </c>
      <c r="BA128" s="133">
        <f t="shared" si="140"/>
        <v>0</v>
      </c>
      <c r="BB128" s="133">
        <f t="shared" si="141"/>
        <v>0</v>
      </c>
      <c r="BC128" s="133">
        <f t="shared" si="142"/>
        <v>0</v>
      </c>
      <c r="BD128" s="133">
        <f t="shared" si="143"/>
        <v>0</v>
      </c>
      <c r="BE128" s="133">
        <f>IF(U57=3,1,0)</f>
        <v>0</v>
      </c>
      <c r="BF128" s="133">
        <f>IF(U57=2,1,0)</f>
        <v>0</v>
      </c>
      <c r="BG128" s="133">
        <f>IF(U57=1,1,0)</f>
        <v>0</v>
      </c>
      <c r="BH128" s="133">
        <f>IF(AND(U57=0,T57&lt;&gt;0),1,0)</f>
        <v>0</v>
      </c>
      <c r="BI128" s="20"/>
    </row>
    <row r="129" spans="1:61" ht="13.5" hidden="1" customHeight="1" x14ac:dyDescent="0.25">
      <c r="A129" s="186"/>
      <c r="B129" s="187"/>
      <c r="C129" s="219"/>
      <c r="D129" s="218">
        <f t="shared" ref="D129:D136" si="184">D128</f>
        <v>0</v>
      </c>
      <c r="E129" s="190" t="str">
        <f>E9</f>
        <v>Rodenbach/Weilerbach</v>
      </c>
      <c r="F129" s="193"/>
      <c r="G129" s="194"/>
      <c r="H129" s="191"/>
      <c r="I129" s="192"/>
      <c r="J129" s="193"/>
      <c r="K129" s="194"/>
      <c r="L129" s="191"/>
      <c r="M129" s="192"/>
      <c r="N129" s="193"/>
      <c r="O129" s="194"/>
      <c r="P129" s="197" t="str">
        <f t="shared" si="181"/>
        <v/>
      </c>
      <c r="Q129" s="198" t="str">
        <f t="shared" si="168"/>
        <v/>
      </c>
      <c r="R129" s="197" t="str">
        <f t="shared" si="182"/>
        <v/>
      </c>
      <c r="S129" s="198" t="str">
        <f t="shared" si="169"/>
        <v/>
      </c>
      <c r="T129" s="182">
        <f t="shared" si="127"/>
        <v>0</v>
      </c>
      <c r="U129" s="183">
        <f t="shared" si="128"/>
        <v>0</v>
      </c>
      <c r="V129" s="355"/>
      <c r="W129" s="355"/>
      <c r="X129" s="355"/>
      <c r="Y129" s="355"/>
      <c r="Z129" s="355"/>
      <c r="AA129" s="355"/>
      <c r="AB129" s="355"/>
      <c r="AC129" s="355"/>
      <c r="AD129" s="355"/>
      <c r="AE129" s="355"/>
      <c r="AF129" s="355"/>
      <c r="AG129" s="355"/>
      <c r="AH129" s="355"/>
      <c r="AI129" s="355"/>
      <c r="AJ129" s="355"/>
      <c r="AK129" s="355"/>
      <c r="AL129" s="355"/>
      <c r="AM129" s="358" t="str">
        <f t="shared" ca="1" si="170"/>
        <v/>
      </c>
      <c r="AN129" s="358"/>
      <c r="AO129" s="357" t="str">
        <f t="shared" ca="1" si="183"/>
        <v/>
      </c>
      <c r="AP129" s="357"/>
      <c r="AQ129" s="184">
        <f t="shared" si="171"/>
        <v>0</v>
      </c>
      <c r="AR129" s="184">
        <f t="shared" si="172"/>
        <v>0</v>
      </c>
      <c r="AS129" s="20">
        <f t="shared" si="173"/>
        <v>0</v>
      </c>
      <c r="AT129" s="130">
        <f t="shared" si="174"/>
        <v>0</v>
      </c>
      <c r="AU129" s="184">
        <f t="shared" si="175"/>
        <v>0</v>
      </c>
      <c r="AV129" s="184">
        <f t="shared" si="176"/>
        <v>0</v>
      </c>
      <c r="AW129" s="20">
        <f t="shared" si="177"/>
        <v>0</v>
      </c>
      <c r="AX129" s="20">
        <f t="shared" si="178"/>
        <v>0</v>
      </c>
      <c r="AY129" s="184">
        <f t="shared" si="179"/>
        <v>0</v>
      </c>
      <c r="AZ129" s="184">
        <f t="shared" si="180"/>
        <v>0</v>
      </c>
      <c r="BA129" s="133">
        <f t="shared" si="140"/>
        <v>0</v>
      </c>
      <c r="BB129" s="133">
        <f t="shared" si="141"/>
        <v>0</v>
      </c>
      <c r="BC129" s="133">
        <f t="shared" si="142"/>
        <v>0</v>
      </c>
      <c r="BD129" s="133">
        <f t="shared" si="143"/>
        <v>0</v>
      </c>
      <c r="BE129" s="133">
        <f>IF(U68=3,1,0)</f>
        <v>0</v>
      </c>
      <c r="BF129" s="133">
        <f>IF(U68=2,1,0)</f>
        <v>0</v>
      </c>
      <c r="BG129" s="133">
        <f>IF(U68=1,1,0)</f>
        <v>0</v>
      </c>
      <c r="BH129" s="133">
        <f>IF(AND(U68=0,T68&lt;&gt;0),1,0)</f>
        <v>0</v>
      </c>
      <c r="BI129" s="20"/>
    </row>
    <row r="130" spans="1:61" ht="13.5" hidden="1" customHeight="1" x14ac:dyDescent="0.25">
      <c r="A130" s="186"/>
      <c r="B130" s="187"/>
      <c r="C130" s="219"/>
      <c r="D130" s="218">
        <f t="shared" si="184"/>
        <v>0</v>
      </c>
      <c r="E130" s="190" t="str">
        <f>E12</f>
        <v>Niederkirchen/Roßbach</v>
      </c>
      <c r="F130" s="193"/>
      <c r="G130" s="194"/>
      <c r="H130" s="191"/>
      <c r="I130" s="192"/>
      <c r="J130" s="193"/>
      <c r="K130" s="194"/>
      <c r="L130" s="191"/>
      <c r="M130" s="192"/>
      <c r="N130" s="193"/>
      <c r="O130" s="194"/>
      <c r="P130" s="197" t="str">
        <f t="shared" si="181"/>
        <v/>
      </c>
      <c r="Q130" s="198" t="str">
        <f t="shared" si="168"/>
        <v/>
      </c>
      <c r="R130" s="197" t="str">
        <f t="shared" si="182"/>
        <v/>
      </c>
      <c r="S130" s="198" t="str">
        <f t="shared" si="169"/>
        <v/>
      </c>
      <c r="T130" s="182">
        <f t="shared" si="127"/>
        <v>0</v>
      </c>
      <c r="U130" s="183">
        <f t="shared" si="128"/>
        <v>0</v>
      </c>
      <c r="V130" s="355"/>
      <c r="W130" s="355"/>
      <c r="X130" s="355"/>
      <c r="Y130" s="355"/>
      <c r="Z130" s="355"/>
      <c r="AA130" s="355"/>
      <c r="AB130" s="355"/>
      <c r="AC130" s="355"/>
      <c r="AD130" s="355"/>
      <c r="AE130" s="355"/>
      <c r="AF130" s="355"/>
      <c r="AG130" s="355"/>
      <c r="AH130" s="355"/>
      <c r="AI130" s="355"/>
      <c r="AJ130" s="355"/>
      <c r="AK130" s="355"/>
      <c r="AL130" s="355"/>
      <c r="AM130" s="356" t="str">
        <f t="shared" ca="1" si="170"/>
        <v/>
      </c>
      <c r="AN130" s="356"/>
      <c r="AO130" s="357" t="str">
        <f t="shared" ca="1" si="183"/>
        <v/>
      </c>
      <c r="AP130" s="357"/>
      <c r="AQ130" s="184">
        <f t="shared" si="171"/>
        <v>0</v>
      </c>
      <c r="AR130" s="184">
        <f t="shared" si="172"/>
        <v>0</v>
      </c>
      <c r="AS130" s="20">
        <f t="shared" si="173"/>
        <v>0</v>
      </c>
      <c r="AT130" s="130">
        <f t="shared" si="174"/>
        <v>0</v>
      </c>
      <c r="AU130" s="184">
        <f t="shared" si="175"/>
        <v>0</v>
      </c>
      <c r="AV130" s="184">
        <f t="shared" si="176"/>
        <v>0</v>
      </c>
      <c r="AW130" s="20">
        <f t="shared" si="177"/>
        <v>0</v>
      </c>
      <c r="AX130" s="20">
        <f t="shared" si="178"/>
        <v>0</v>
      </c>
      <c r="AY130" s="184">
        <f t="shared" si="179"/>
        <v>0</v>
      </c>
      <c r="AZ130" s="184">
        <f t="shared" si="180"/>
        <v>0</v>
      </c>
      <c r="BA130" s="133">
        <f t="shared" si="140"/>
        <v>0</v>
      </c>
      <c r="BB130" s="133">
        <f t="shared" si="141"/>
        <v>0</v>
      </c>
      <c r="BC130" s="133">
        <f t="shared" si="142"/>
        <v>0</v>
      </c>
      <c r="BD130" s="133">
        <f t="shared" si="143"/>
        <v>0</v>
      </c>
      <c r="BE130" s="133">
        <f>IF(U79=3,1,0)</f>
        <v>0</v>
      </c>
      <c r="BF130" s="133">
        <f>IF(U79=2,1,0)</f>
        <v>0</v>
      </c>
      <c r="BG130" s="133">
        <f>IF(U79=1,1,0)</f>
        <v>0</v>
      </c>
      <c r="BH130" s="133">
        <f>IF(AND(U79=0,T79&lt;&gt;0),1,0)</f>
        <v>0</v>
      </c>
      <c r="BI130" s="20"/>
    </row>
    <row r="131" spans="1:61" ht="13.5" hidden="1" customHeight="1" x14ac:dyDescent="0.25">
      <c r="A131" s="186"/>
      <c r="B131" s="187"/>
      <c r="C131" s="219"/>
      <c r="D131" s="218">
        <f t="shared" si="184"/>
        <v>0</v>
      </c>
      <c r="E131" s="190" t="str">
        <f>E15</f>
        <v>TV Rodenbach US II</v>
      </c>
      <c r="F131" s="193"/>
      <c r="G131" s="194"/>
      <c r="H131" s="191"/>
      <c r="I131" s="192"/>
      <c r="J131" s="193"/>
      <c r="K131" s="194"/>
      <c r="L131" s="191"/>
      <c r="M131" s="192"/>
      <c r="N131" s="193"/>
      <c r="O131" s="194"/>
      <c r="P131" s="197" t="str">
        <f t="shared" si="181"/>
        <v/>
      </c>
      <c r="Q131" s="198" t="str">
        <f t="shared" si="168"/>
        <v/>
      </c>
      <c r="R131" s="197" t="str">
        <f t="shared" si="182"/>
        <v/>
      </c>
      <c r="S131" s="198" t="str">
        <f t="shared" si="169"/>
        <v/>
      </c>
      <c r="T131" s="182">
        <f t="shared" si="127"/>
        <v>0</v>
      </c>
      <c r="U131" s="183">
        <f t="shared" si="128"/>
        <v>0</v>
      </c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8" t="str">
        <f t="shared" ca="1" si="170"/>
        <v/>
      </c>
      <c r="AN131" s="358"/>
      <c r="AO131" s="357" t="str">
        <f t="shared" ca="1" si="183"/>
        <v/>
      </c>
      <c r="AP131" s="357"/>
      <c r="AQ131" s="184">
        <f t="shared" si="171"/>
        <v>0</v>
      </c>
      <c r="AR131" s="184">
        <f t="shared" si="172"/>
        <v>0</v>
      </c>
      <c r="AS131" s="20">
        <f t="shared" si="173"/>
        <v>0</v>
      </c>
      <c r="AT131" s="130">
        <f t="shared" si="174"/>
        <v>0</v>
      </c>
      <c r="AU131" s="184">
        <f t="shared" si="175"/>
        <v>0</v>
      </c>
      <c r="AV131" s="184">
        <f t="shared" si="176"/>
        <v>0</v>
      </c>
      <c r="AW131" s="20">
        <f t="shared" si="177"/>
        <v>0</v>
      </c>
      <c r="AX131" s="20">
        <f t="shared" si="178"/>
        <v>0</v>
      </c>
      <c r="AY131" s="184">
        <f t="shared" si="179"/>
        <v>0</v>
      </c>
      <c r="AZ131" s="184">
        <f t="shared" si="180"/>
        <v>0</v>
      </c>
      <c r="BA131" s="133">
        <f t="shared" si="140"/>
        <v>0</v>
      </c>
      <c r="BB131" s="133">
        <f t="shared" si="141"/>
        <v>0</v>
      </c>
      <c r="BC131" s="133">
        <f t="shared" si="142"/>
        <v>0</v>
      </c>
      <c r="BD131" s="133">
        <f t="shared" si="143"/>
        <v>0</v>
      </c>
      <c r="BE131" s="133">
        <f>IF(U90=3,1,0)</f>
        <v>0</v>
      </c>
      <c r="BF131" s="133">
        <f>IF(U90=2,1,0)</f>
        <v>0</v>
      </c>
      <c r="BG131" s="133">
        <f>IF(U90=1,1,0)</f>
        <v>0</v>
      </c>
      <c r="BH131" s="133">
        <f>IF(AND(U90=0,T90&lt;&gt;0),1,0)</f>
        <v>0</v>
      </c>
      <c r="BI131" s="20"/>
    </row>
    <row r="132" spans="1:61" ht="13.5" hidden="1" customHeight="1" x14ac:dyDescent="0.25">
      <c r="A132" s="186"/>
      <c r="B132" s="187"/>
      <c r="C132" s="219"/>
      <c r="D132" s="218">
        <f t="shared" si="184"/>
        <v>0</v>
      </c>
      <c r="E132" s="190">
        <f>E18</f>
        <v>0</v>
      </c>
      <c r="F132" s="193"/>
      <c r="G132" s="194"/>
      <c r="H132" s="191"/>
      <c r="I132" s="192"/>
      <c r="J132" s="193"/>
      <c r="K132" s="194"/>
      <c r="L132" s="191"/>
      <c r="M132" s="192"/>
      <c r="N132" s="193"/>
      <c r="O132" s="194"/>
      <c r="P132" s="197" t="str">
        <f t="shared" si="181"/>
        <v/>
      </c>
      <c r="Q132" s="198" t="str">
        <f t="shared" si="168"/>
        <v/>
      </c>
      <c r="R132" s="197" t="str">
        <f t="shared" si="182"/>
        <v/>
      </c>
      <c r="S132" s="198" t="str">
        <f t="shared" si="169"/>
        <v/>
      </c>
      <c r="T132" s="182">
        <f t="shared" si="127"/>
        <v>0</v>
      </c>
      <c r="U132" s="183">
        <f t="shared" si="128"/>
        <v>0</v>
      </c>
      <c r="V132" s="355"/>
      <c r="W132" s="355"/>
      <c r="X132" s="355"/>
      <c r="Y132" s="355"/>
      <c r="Z132" s="355"/>
      <c r="AA132" s="355"/>
      <c r="AB132" s="355"/>
      <c r="AC132" s="355"/>
      <c r="AD132" s="355"/>
      <c r="AE132" s="355"/>
      <c r="AF132" s="355"/>
      <c r="AG132" s="355"/>
      <c r="AH132" s="355"/>
      <c r="AI132" s="355"/>
      <c r="AJ132" s="355"/>
      <c r="AK132" s="355"/>
      <c r="AL132" s="355"/>
      <c r="AM132" s="358" t="str">
        <f t="shared" ca="1" si="170"/>
        <v/>
      </c>
      <c r="AN132" s="358"/>
      <c r="AO132" s="357" t="str">
        <f t="shared" ca="1" si="183"/>
        <v/>
      </c>
      <c r="AP132" s="357"/>
      <c r="AQ132" s="184">
        <f t="shared" si="171"/>
        <v>0</v>
      </c>
      <c r="AR132" s="184">
        <f t="shared" si="172"/>
        <v>0</v>
      </c>
      <c r="AS132" s="20">
        <f t="shared" si="173"/>
        <v>0</v>
      </c>
      <c r="AT132" s="130">
        <f t="shared" si="174"/>
        <v>0</v>
      </c>
      <c r="AU132" s="184">
        <f t="shared" si="175"/>
        <v>0</v>
      </c>
      <c r="AV132" s="184">
        <f t="shared" si="176"/>
        <v>0</v>
      </c>
      <c r="AW132" s="20">
        <f t="shared" si="177"/>
        <v>0</v>
      </c>
      <c r="AX132" s="20">
        <f t="shared" si="178"/>
        <v>0</v>
      </c>
      <c r="AY132" s="184">
        <f t="shared" si="179"/>
        <v>0</v>
      </c>
      <c r="AZ132" s="184">
        <f t="shared" si="180"/>
        <v>0</v>
      </c>
      <c r="BA132" s="133">
        <f t="shared" si="140"/>
        <v>0</v>
      </c>
      <c r="BB132" s="133">
        <f t="shared" si="141"/>
        <v>0</v>
      </c>
      <c r="BC132" s="133">
        <f t="shared" si="142"/>
        <v>0</v>
      </c>
      <c r="BD132" s="133">
        <f t="shared" si="143"/>
        <v>0</v>
      </c>
      <c r="BE132" s="133">
        <f>IF(U101=3,1,0)</f>
        <v>0</v>
      </c>
      <c r="BF132" s="133">
        <f>IF(U101=2,1,0)</f>
        <v>0</v>
      </c>
      <c r="BG132" s="133">
        <f>IF(U101=1,1,0)</f>
        <v>0</v>
      </c>
      <c r="BH132" s="133">
        <f>IF(AND(U101=0,T101&lt;&gt;0),1,0)</f>
        <v>0</v>
      </c>
      <c r="BI132" s="20"/>
    </row>
    <row r="133" spans="1:61" ht="13.5" hidden="1" customHeight="1" x14ac:dyDescent="0.25">
      <c r="A133" s="186"/>
      <c r="B133" s="187"/>
      <c r="C133" s="219"/>
      <c r="D133" s="218">
        <f t="shared" si="184"/>
        <v>0</v>
      </c>
      <c r="E133" s="190">
        <f>E21</f>
        <v>0</v>
      </c>
      <c r="F133" s="193"/>
      <c r="G133" s="194"/>
      <c r="H133" s="191"/>
      <c r="I133" s="192"/>
      <c r="J133" s="193"/>
      <c r="K133" s="194"/>
      <c r="L133" s="191"/>
      <c r="M133" s="192"/>
      <c r="N133" s="193"/>
      <c r="O133" s="194"/>
      <c r="P133" s="197" t="str">
        <f t="shared" si="181"/>
        <v/>
      </c>
      <c r="Q133" s="198" t="str">
        <f t="shared" si="168"/>
        <v/>
      </c>
      <c r="R133" s="197" t="str">
        <f t="shared" si="182"/>
        <v/>
      </c>
      <c r="S133" s="198" t="str">
        <f t="shared" si="169"/>
        <v/>
      </c>
      <c r="T133" s="182">
        <f t="shared" si="127"/>
        <v>0</v>
      </c>
      <c r="U133" s="183">
        <f t="shared" si="128"/>
        <v>0</v>
      </c>
      <c r="V133" s="355"/>
      <c r="W133" s="355"/>
      <c r="X133" s="355"/>
      <c r="Y133" s="355"/>
      <c r="Z133" s="355"/>
      <c r="AA133" s="355"/>
      <c r="AB133" s="355"/>
      <c r="AC133" s="355"/>
      <c r="AD133" s="355"/>
      <c r="AE133" s="355"/>
      <c r="AF133" s="355"/>
      <c r="AG133" s="355"/>
      <c r="AH133" s="355"/>
      <c r="AI133" s="355"/>
      <c r="AJ133" s="355"/>
      <c r="AK133" s="355"/>
      <c r="AL133" s="355"/>
      <c r="AM133" s="358" t="str">
        <f t="shared" ca="1" si="170"/>
        <v/>
      </c>
      <c r="AN133" s="358"/>
      <c r="AO133" s="357" t="str">
        <f t="shared" ca="1" si="183"/>
        <v/>
      </c>
      <c r="AP133" s="357"/>
      <c r="AQ133" s="184">
        <f t="shared" si="171"/>
        <v>0</v>
      </c>
      <c r="AR133" s="184">
        <f t="shared" si="172"/>
        <v>0</v>
      </c>
      <c r="AS133" s="20">
        <f t="shared" si="173"/>
        <v>0</v>
      </c>
      <c r="AT133" s="130">
        <f t="shared" si="174"/>
        <v>0</v>
      </c>
      <c r="AU133" s="184">
        <f t="shared" si="175"/>
        <v>0</v>
      </c>
      <c r="AV133" s="184">
        <f t="shared" si="176"/>
        <v>0</v>
      </c>
      <c r="AW133" s="20">
        <f t="shared" si="177"/>
        <v>0</v>
      </c>
      <c r="AX133" s="20">
        <f t="shared" si="178"/>
        <v>0</v>
      </c>
      <c r="AY133" s="184">
        <f t="shared" si="179"/>
        <v>0</v>
      </c>
      <c r="AZ133" s="184">
        <f t="shared" si="180"/>
        <v>0</v>
      </c>
      <c r="BA133" s="133">
        <f t="shared" si="140"/>
        <v>0</v>
      </c>
      <c r="BB133" s="133">
        <f t="shared" si="141"/>
        <v>0</v>
      </c>
      <c r="BC133" s="133">
        <f t="shared" si="142"/>
        <v>0</v>
      </c>
      <c r="BD133" s="133">
        <f t="shared" si="143"/>
        <v>0</v>
      </c>
      <c r="BE133" s="133">
        <f>IF(U112=3,1,0)</f>
        <v>0</v>
      </c>
      <c r="BF133" s="133">
        <f>IF(U112=2,1,0)</f>
        <v>0</v>
      </c>
      <c r="BG133" s="133">
        <f>IF(U112=1,1,0)</f>
        <v>0</v>
      </c>
      <c r="BH133" s="133">
        <f>IF(AND(U112=0,T112&lt;&gt;0),1,0)</f>
        <v>0</v>
      </c>
      <c r="BI133" s="20"/>
    </row>
    <row r="134" spans="1:61" ht="13.5" hidden="1" customHeight="1" x14ac:dyDescent="0.25">
      <c r="A134" s="186"/>
      <c r="B134" s="187"/>
      <c r="C134" s="219"/>
      <c r="D134" s="218">
        <f t="shared" si="184"/>
        <v>0</v>
      </c>
      <c r="E134" s="190">
        <f>E24</f>
        <v>0</v>
      </c>
      <c r="F134" s="193"/>
      <c r="G134" s="194"/>
      <c r="H134" s="191"/>
      <c r="I134" s="192"/>
      <c r="J134" s="193"/>
      <c r="K134" s="194"/>
      <c r="L134" s="191"/>
      <c r="M134" s="192"/>
      <c r="N134" s="193"/>
      <c r="O134" s="194"/>
      <c r="P134" s="197" t="str">
        <f t="shared" si="181"/>
        <v/>
      </c>
      <c r="Q134" s="198" t="str">
        <f t="shared" si="168"/>
        <v/>
      </c>
      <c r="R134" s="197" t="str">
        <f t="shared" si="182"/>
        <v/>
      </c>
      <c r="S134" s="198" t="str">
        <f t="shared" si="169"/>
        <v/>
      </c>
      <c r="T134" s="182">
        <f t="shared" si="127"/>
        <v>0</v>
      </c>
      <c r="U134" s="183">
        <f t="shared" si="128"/>
        <v>0</v>
      </c>
      <c r="V134" s="355"/>
      <c r="W134" s="355"/>
      <c r="X134" s="355"/>
      <c r="Y134" s="355"/>
      <c r="Z134" s="355"/>
      <c r="AA134" s="355"/>
      <c r="AB134" s="355"/>
      <c r="AC134" s="355"/>
      <c r="AD134" s="355"/>
      <c r="AE134" s="355"/>
      <c r="AF134" s="355"/>
      <c r="AG134" s="355"/>
      <c r="AH134" s="355"/>
      <c r="AI134" s="355"/>
      <c r="AJ134" s="355"/>
      <c r="AK134" s="355"/>
      <c r="AL134" s="355"/>
      <c r="AM134" s="358" t="str">
        <f t="shared" ca="1" si="170"/>
        <v/>
      </c>
      <c r="AN134" s="358"/>
      <c r="AO134" s="357" t="str">
        <f t="shared" ca="1" si="183"/>
        <v/>
      </c>
      <c r="AP134" s="357"/>
      <c r="AQ134" s="184">
        <f t="shared" si="171"/>
        <v>0</v>
      </c>
      <c r="AR134" s="184">
        <f t="shared" si="172"/>
        <v>0</v>
      </c>
      <c r="AS134" s="20">
        <f t="shared" si="173"/>
        <v>0</v>
      </c>
      <c r="AT134" s="130">
        <f t="shared" si="174"/>
        <v>0</v>
      </c>
      <c r="AU134" s="184">
        <f t="shared" si="175"/>
        <v>0</v>
      </c>
      <c r="AV134" s="184">
        <f t="shared" si="176"/>
        <v>0</v>
      </c>
      <c r="AW134" s="20">
        <f t="shared" si="177"/>
        <v>0</v>
      </c>
      <c r="AX134" s="20">
        <f t="shared" si="178"/>
        <v>0</v>
      </c>
      <c r="AY134" s="184">
        <f t="shared" si="179"/>
        <v>0</v>
      </c>
      <c r="AZ134" s="184">
        <f t="shared" si="180"/>
        <v>0</v>
      </c>
      <c r="BA134" s="133">
        <f t="shared" si="140"/>
        <v>0</v>
      </c>
      <c r="BB134" s="133">
        <f t="shared" si="141"/>
        <v>0</v>
      </c>
      <c r="BC134" s="133">
        <f t="shared" si="142"/>
        <v>0</v>
      </c>
      <c r="BD134" s="133">
        <f t="shared" si="143"/>
        <v>0</v>
      </c>
      <c r="BE134" s="133">
        <f>IF(U123=3,1,0)</f>
        <v>0</v>
      </c>
      <c r="BF134" s="133">
        <f>IF(U123=2,1,0)</f>
        <v>0</v>
      </c>
      <c r="BG134" s="133">
        <f>IF(U123=1,1,0)</f>
        <v>0</v>
      </c>
      <c r="BH134" s="133">
        <f>IF(AND(U123=0,T123&lt;&gt;0),1,0)</f>
        <v>0</v>
      </c>
      <c r="BI134" s="20"/>
    </row>
    <row r="135" spans="1:61" ht="13.5" hidden="1" customHeight="1" x14ac:dyDescent="0.25">
      <c r="A135" s="186"/>
      <c r="B135" s="187"/>
      <c r="C135" s="219"/>
      <c r="D135" s="218">
        <f t="shared" si="184"/>
        <v>0</v>
      </c>
      <c r="E135" s="190">
        <f>E30</f>
        <v>0</v>
      </c>
      <c r="F135" s="193"/>
      <c r="G135" s="194"/>
      <c r="H135" s="191"/>
      <c r="I135" s="192"/>
      <c r="J135" s="193"/>
      <c r="K135" s="194"/>
      <c r="L135" s="191"/>
      <c r="M135" s="192"/>
      <c r="N135" s="193"/>
      <c r="O135" s="194"/>
      <c r="P135" s="197" t="str">
        <f t="shared" si="181"/>
        <v/>
      </c>
      <c r="Q135" s="198" t="str">
        <f t="shared" si="168"/>
        <v/>
      </c>
      <c r="R135" s="197" t="str">
        <f t="shared" si="182"/>
        <v/>
      </c>
      <c r="S135" s="198" t="str">
        <f t="shared" si="169"/>
        <v/>
      </c>
      <c r="T135" s="182">
        <f t="shared" si="127"/>
        <v>0</v>
      </c>
      <c r="U135" s="183">
        <f t="shared" si="128"/>
        <v>0</v>
      </c>
      <c r="V135" s="355"/>
      <c r="W135" s="355"/>
      <c r="X135" s="355"/>
      <c r="Y135" s="355"/>
      <c r="Z135" s="355"/>
      <c r="AA135" s="355"/>
      <c r="AB135" s="355"/>
      <c r="AC135" s="355"/>
      <c r="AD135" s="355"/>
      <c r="AE135" s="355"/>
      <c r="AF135" s="355"/>
      <c r="AG135" s="355"/>
      <c r="AH135" s="355"/>
      <c r="AI135" s="355"/>
      <c r="AJ135" s="355"/>
      <c r="AK135" s="355"/>
      <c r="AL135" s="355"/>
      <c r="AM135" s="358" t="str">
        <f t="shared" ca="1" si="170"/>
        <v/>
      </c>
      <c r="AN135" s="358"/>
      <c r="AO135" s="357" t="str">
        <f t="shared" ca="1" si="183"/>
        <v/>
      </c>
      <c r="AP135" s="357"/>
      <c r="AQ135" s="184">
        <f t="shared" si="171"/>
        <v>0</v>
      </c>
      <c r="AR135" s="184">
        <f t="shared" si="172"/>
        <v>0</v>
      </c>
      <c r="AS135" s="20">
        <f t="shared" si="173"/>
        <v>0</v>
      </c>
      <c r="AT135" s="130">
        <f t="shared" si="174"/>
        <v>0</v>
      </c>
      <c r="AU135" s="184">
        <f t="shared" si="175"/>
        <v>0</v>
      </c>
      <c r="AV135" s="184">
        <f t="shared" si="176"/>
        <v>0</v>
      </c>
      <c r="AW135" s="20">
        <f t="shared" si="177"/>
        <v>0</v>
      </c>
      <c r="AX135" s="20">
        <f t="shared" si="178"/>
        <v>0</v>
      </c>
      <c r="AY135" s="184">
        <f t="shared" si="179"/>
        <v>0</v>
      </c>
      <c r="AZ135" s="184">
        <f t="shared" si="180"/>
        <v>0</v>
      </c>
      <c r="BA135" s="133">
        <f t="shared" si="140"/>
        <v>0</v>
      </c>
      <c r="BB135" s="133">
        <f t="shared" si="141"/>
        <v>0</v>
      </c>
      <c r="BC135" s="133">
        <f t="shared" si="142"/>
        <v>0</v>
      </c>
      <c r="BD135" s="133">
        <f t="shared" si="143"/>
        <v>0</v>
      </c>
      <c r="BE135" s="133">
        <f>IF(U146=3,1,0)</f>
        <v>0</v>
      </c>
      <c r="BF135" s="133">
        <f>IF(U146=2,1,0)</f>
        <v>0</v>
      </c>
      <c r="BG135" s="133">
        <f>IF(U146=1,1,0)</f>
        <v>0</v>
      </c>
      <c r="BH135" s="133">
        <f>IF(AND(U146=0,T146&lt;&gt;0),1,0)</f>
        <v>0</v>
      </c>
      <c r="BI135" s="20"/>
    </row>
    <row r="136" spans="1:61" ht="13.5" hidden="1" customHeight="1" x14ac:dyDescent="0.25">
      <c r="A136" s="200"/>
      <c r="B136" s="201"/>
      <c r="C136" s="220"/>
      <c r="D136" s="221">
        <f t="shared" si="184"/>
        <v>0</v>
      </c>
      <c r="E136" s="222">
        <f>E33</f>
        <v>0</v>
      </c>
      <c r="F136" s="206"/>
      <c r="G136" s="207"/>
      <c r="H136" s="204"/>
      <c r="I136" s="205"/>
      <c r="J136" s="206"/>
      <c r="K136" s="207"/>
      <c r="L136" s="204"/>
      <c r="M136" s="205"/>
      <c r="N136" s="206"/>
      <c r="O136" s="207"/>
      <c r="P136" s="210" t="str">
        <f t="shared" si="181"/>
        <v/>
      </c>
      <c r="Q136" s="211" t="str">
        <f t="shared" si="168"/>
        <v/>
      </c>
      <c r="R136" s="210" t="str">
        <f t="shared" si="182"/>
        <v/>
      </c>
      <c r="S136" s="211" t="str">
        <f t="shared" si="169"/>
        <v/>
      </c>
      <c r="T136" s="182">
        <f t="shared" si="127"/>
        <v>0</v>
      </c>
      <c r="U136" s="183">
        <f t="shared" si="128"/>
        <v>0</v>
      </c>
      <c r="V136" s="359"/>
      <c r="W136" s="359"/>
      <c r="X136" s="359"/>
      <c r="Y136" s="359"/>
      <c r="Z136" s="359"/>
      <c r="AA136" s="359"/>
      <c r="AB136" s="359"/>
      <c r="AC136" s="359"/>
      <c r="AD136" s="359"/>
      <c r="AE136" s="359"/>
      <c r="AF136" s="359"/>
      <c r="AG136" s="359"/>
      <c r="AH136" s="359"/>
      <c r="AI136" s="359"/>
      <c r="AJ136" s="359"/>
      <c r="AK136" s="359"/>
      <c r="AL136" s="359"/>
      <c r="AM136" s="360" t="str">
        <f t="shared" ca="1" si="170"/>
        <v/>
      </c>
      <c r="AN136" s="360"/>
      <c r="AO136" s="361" t="str">
        <f t="shared" ca="1" si="183"/>
        <v/>
      </c>
      <c r="AP136" s="361"/>
      <c r="AQ136" s="184">
        <f t="shared" si="171"/>
        <v>0</v>
      </c>
      <c r="AR136" s="184">
        <f t="shared" si="172"/>
        <v>0</v>
      </c>
      <c r="AS136" s="20">
        <f t="shared" si="173"/>
        <v>0</v>
      </c>
      <c r="AT136" s="130">
        <f t="shared" si="174"/>
        <v>0</v>
      </c>
      <c r="AU136" s="184">
        <f t="shared" si="175"/>
        <v>0</v>
      </c>
      <c r="AV136" s="184">
        <f t="shared" si="176"/>
        <v>0</v>
      </c>
      <c r="AW136" s="20">
        <f t="shared" si="177"/>
        <v>0</v>
      </c>
      <c r="AX136" s="20">
        <f t="shared" si="178"/>
        <v>0</v>
      </c>
      <c r="AY136" s="184">
        <f t="shared" si="179"/>
        <v>0</v>
      </c>
      <c r="AZ136" s="184">
        <f t="shared" si="180"/>
        <v>0</v>
      </c>
      <c r="BA136" s="133">
        <f t="shared" si="140"/>
        <v>0</v>
      </c>
      <c r="BB136" s="133">
        <f t="shared" si="141"/>
        <v>0</v>
      </c>
      <c r="BC136" s="133">
        <f t="shared" si="142"/>
        <v>0</v>
      </c>
      <c r="BD136" s="133">
        <f t="shared" si="143"/>
        <v>0</v>
      </c>
      <c r="BE136" s="133">
        <f>IF(U157=3,1,0)</f>
        <v>0</v>
      </c>
      <c r="BF136" s="133">
        <f>IF(U157=2,1,0)</f>
        <v>0</v>
      </c>
      <c r="BG136" s="133">
        <f>IF(U157=1,1,0)</f>
        <v>0</v>
      </c>
      <c r="BH136" s="133">
        <f>IF(AND(U157=0,T157&lt;&gt;0),1,0)</f>
        <v>0</v>
      </c>
      <c r="BI136" s="20"/>
    </row>
    <row r="137" spans="1:61" ht="13.5" hidden="1" customHeight="1" x14ac:dyDescent="0.25">
      <c r="A137" s="18"/>
      <c r="C137" s="20"/>
      <c r="D137" s="16"/>
      <c r="E137" s="16"/>
      <c r="T137" s="182">
        <f t="shared" si="127"/>
        <v>0</v>
      </c>
      <c r="U137" s="183">
        <f t="shared" si="128"/>
        <v>0</v>
      </c>
      <c r="V137" s="212"/>
      <c r="W137" s="212"/>
      <c r="X137" s="213"/>
      <c r="Y137" s="213"/>
      <c r="Z137" s="213"/>
      <c r="AA137" s="213"/>
      <c r="AB137" s="213"/>
      <c r="AC137" s="213"/>
      <c r="AD137" s="213"/>
      <c r="AE137" s="213"/>
      <c r="AF137" s="213"/>
      <c r="AG137" s="213"/>
      <c r="AH137" s="213"/>
      <c r="AI137" s="213"/>
      <c r="AJ137" s="213"/>
      <c r="AK137" s="213"/>
      <c r="AL137" s="213"/>
      <c r="AM137" s="213"/>
      <c r="AQ137" s="184"/>
      <c r="AR137" s="184"/>
      <c r="AS137" s="20"/>
      <c r="AU137" s="184"/>
      <c r="AV137" s="184"/>
      <c r="AW137" s="20"/>
      <c r="AX137" s="20"/>
      <c r="AY137" s="184"/>
      <c r="AZ137" s="184"/>
      <c r="BA137" s="214">
        <f t="shared" ref="BA137:BH137" si="185">SUM(BA127:BA136)</f>
        <v>0</v>
      </c>
      <c r="BB137" s="214">
        <f t="shared" si="185"/>
        <v>0</v>
      </c>
      <c r="BC137" s="214">
        <f t="shared" si="185"/>
        <v>0</v>
      </c>
      <c r="BD137" s="214">
        <f t="shared" si="185"/>
        <v>0</v>
      </c>
      <c r="BE137" s="214">
        <f t="shared" si="185"/>
        <v>0</v>
      </c>
      <c r="BF137" s="214">
        <f t="shared" si="185"/>
        <v>0</v>
      </c>
      <c r="BG137" s="214">
        <f t="shared" si="185"/>
        <v>0</v>
      </c>
      <c r="BH137" s="214">
        <f t="shared" si="185"/>
        <v>0</v>
      </c>
      <c r="BI137" s="20">
        <f>SUM(BA137:BH137)</f>
        <v>0</v>
      </c>
    </row>
    <row r="138" spans="1:61" ht="13.5" hidden="1" customHeight="1" x14ac:dyDescent="0.25">
      <c r="A138" s="169"/>
      <c r="B138" s="170"/>
      <c r="C138" s="215"/>
      <c r="D138" s="216">
        <f>E30</f>
        <v>0</v>
      </c>
      <c r="E138" s="173" t="str">
        <f>E3</f>
        <v>TV Rodenbach US I</v>
      </c>
      <c r="F138" s="176"/>
      <c r="G138" s="177"/>
      <c r="H138" s="174"/>
      <c r="I138" s="175"/>
      <c r="J138" s="176"/>
      <c r="K138" s="177"/>
      <c r="L138" s="174"/>
      <c r="M138" s="175"/>
      <c r="N138" s="176"/>
      <c r="O138" s="177"/>
      <c r="P138" s="180" t="str">
        <f>IF(F138="","",F138+H138+J138+L138+N138)</f>
        <v/>
      </c>
      <c r="Q138" s="181" t="str">
        <f t="shared" ref="Q138:Q147" si="186">IF(G138="","",G138+I138+K138+M138+O138)</f>
        <v/>
      </c>
      <c r="R138" s="180" t="str">
        <f>IF(F138="","",AQ138+AS138+AU138+AW138+AY138)</f>
        <v/>
      </c>
      <c r="S138" s="181" t="str">
        <f t="shared" ref="S138:S147" si="187">IF(G138="","",AR138+AT138+AV138+AX138+AZ138)</f>
        <v/>
      </c>
      <c r="T138" s="182">
        <f t="shared" si="127"/>
        <v>0</v>
      </c>
      <c r="U138" s="183">
        <f t="shared" si="128"/>
        <v>0</v>
      </c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3" t="str">
        <f t="shared" ref="AM138:AM147" ca="1" si="188">IF(U138&lt;&gt;"","",IF(C138&lt;&gt;"","verlegt",IF(B138&lt;TODAY(),"offen","")))</f>
        <v/>
      </c>
      <c r="AN138" s="353"/>
      <c r="AO138" s="354" t="str">
        <f ca="1">IF(U138&lt;&gt;"","",IF(C138="","",IF(C138&lt;TODAY(),"offen","")))</f>
        <v/>
      </c>
      <c r="AP138" s="354"/>
      <c r="AQ138" s="184">
        <f t="shared" ref="AQ138:AQ147" si="189">IF(F138&gt;G138,1,0)</f>
        <v>0</v>
      </c>
      <c r="AR138" s="184">
        <f t="shared" ref="AR138:AR147" si="190">IF(G138&gt;F138,1,0)</f>
        <v>0</v>
      </c>
      <c r="AS138" s="20">
        <f t="shared" ref="AS138:AS147" si="191">IF(H138&gt;I138,1,0)</f>
        <v>0</v>
      </c>
      <c r="AT138" s="130">
        <f t="shared" ref="AT138:AT147" si="192">IF(I138&gt;H138,1,0)</f>
        <v>0</v>
      </c>
      <c r="AU138" s="184">
        <f t="shared" ref="AU138:AU147" si="193">IF(J138&gt;K138,1,0)</f>
        <v>0</v>
      </c>
      <c r="AV138" s="184">
        <f t="shared" ref="AV138:AV147" si="194">IF(K138&gt;J138,1,0)</f>
        <v>0</v>
      </c>
      <c r="AW138" s="20">
        <f t="shared" ref="AW138:AW147" si="195">IF(L138&gt;M138,1,0)</f>
        <v>0</v>
      </c>
      <c r="AX138" s="20">
        <f t="shared" ref="AX138:AX147" si="196">IF(M138&gt;L138,1,0)</f>
        <v>0</v>
      </c>
      <c r="AY138" s="184">
        <f t="shared" ref="AY138:AY147" si="197">IF(N138&gt;O138,1,0)</f>
        <v>0</v>
      </c>
      <c r="AZ138" s="184">
        <f t="shared" ref="AZ138:AZ147" si="198">IF(O138&gt;N138,1,0)</f>
        <v>0</v>
      </c>
      <c r="BA138" s="133">
        <f t="shared" si="140"/>
        <v>0</v>
      </c>
      <c r="BB138" s="133">
        <f t="shared" si="141"/>
        <v>0</v>
      </c>
      <c r="BC138" s="133">
        <f t="shared" si="142"/>
        <v>0</v>
      </c>
      <c r="BD138" s="133">
        <f t="shared" si="143"/>
        <v>0</v>
      </c>
      <c r="BE138" s="133">
        <f>IF(U47=3,1,0)</f>
        <v>0</v>
      </c>
      <c r="BF138" s="133">
        <f>IF(U47=2,1,0)</f>
        <v>0</v>
      </c>
      <c r="BG138" s="133">
        <f>IF(U47=1,1,0)</f>
        <v>0</v>
      </c>
      <c r="BH138" s="133">
        <f>IF(AND(U47=0,T47&lt;&gt;0),1,0)</f>
        <v>0</v>
      </c>
      <c r="BI138" s="20"/>
    </row>
    <row r="139" spans="1:61" ht="13.5" hidden="1" customHeight="1" x14ac:dyDescent="0.25">
      <c r="A139" s="186"/>
      <c r="B139" s="187"/>
      <c r="C139" s="219"/>
      <c r="D139" s="218">
        <f>D138</f>
        <v>0</v>
      </c>
      <c r="E139" s="190" t="str">
        <f>E6</f>
        <v>TSG Trppstadt</v>
      </c>
      <c r="F139" s="193"/>
      <c r="G139" s="194"/>
      <c r="H139" s="191"/>
      <c r="I139" s="192"/>
      <c r="J139" s="193"/>
      <c r="K139" s="194"/>
      <c r="L139" s="191"/>
      <c r="M139" s="192"/>
      <c r="N139" s="193"/>
      <c r="O139" s="194"/>
      <c r="P139" s="197" t="str">
        <f t="shared" ref="P139:P147" si="199">IF(F139="","",F139+H139+J139+L139+N139)</f>
        <v/>
      </c>
      <c r="Q139" s="198" t="str">
        <f t="shared" si="186"/>
        <v/>
      </c>
      <c r="R139" s="197" t="str">
        <f t="shared" ref="R139:R147" si="200">IF(F139="","",AQ139+AS139+AU139+AW139+AY139)</f>
        <v/>
      </c>
      <c r="S139" s="198" t="str">
        <f t="shared" si="187"/>
        <v/>
      </c>
      <c r="T139" s="182">
        <f t="shared" si="127"/>
        <v>0</v>
      </c>
      <c r="U139" s="183">
        <f t="shared" si="128"/>
        <v>0</v>
      </c>
      <c r="V139" s="355"/>
      <c r="W139" s="355"/>
      <c r="X139" s="355"/>
      <c r="Y139" s="355"/>
      <c r="Z139" s="355"/>
      <c r="AA139" s="355"/>
      <c r="AB139" s="355"/>
      <c r="AC139" s="355"/>
      <c r="AD139" s="355"/>
      <c r="AE139" s="355"/>
      <c r="AF139" s="355"/>
      <c r="AG139" s="355"/>
      <c r="AH139" s="355"/>
      <c r="AI139" s="355"/>
      <c r="AJ139" s="355"/>
      <c r="AK139" s="355"/>
      <c r="AL139" s="355"/>
      <c r="AM139" s="358" t="str">
        <f t="shared" ca="1" si="188"/>
        <v/>
      </c>
      <c r="AN139" s="358"/>
      <c r="AO139" s="357" t="str">
        <f t="shared" ref="AO139:AO147" ca="1" si="201">IF(U139&lt;&gt;"","",IF(C139="","",IF(C139&lt;TODAY(),"offen","")))</f>
        <v/>
      </c>
      <c r="AP139" s="357"/>
      <c r="AQ139" s="184">
        <f t="shared" si="189"/>
        <v>0</v>
      </c>
      <c r="AR139" s="184">
        <f t="shared" si="190"/>
        <v>0</v>
      </c>
      <c r="AS139" s="20">
        <f t="shared" si="191"/>
        <v>0</v>
      </c>
      <c r="AT139" s="130">
        <f t="shared" si="192"/>
        <v>0</v>
      </c>
      <c r="AU139" s="184">
        <f t="shared" si="193"/>
        <v>0</v>
      </c>
      <c r="AV139" s="184">
        <f t="shared" si="194"/>
        <v>0</v>
      </c>
      <c r="AW139" s="20">
        <f t="shared" si="195"/>
        <v>0</v>
      </c>
      <c r="AX139" s="20">
        <f t="shared" si="196"/>
        <v>0</v>
      </c>
      <c r="AY139" s="184">
        <f t="shared" si="197"/>
        <v>0</v>
      </c>
      <c r="AZ139" s="184">
        <f t="shared" si="198"/>
        <v>0</v>
      </c>
      <c r="BA139" s="133">
        <f t="shared" si="140"/>
        <v>0</v>
      </c>
      <c r="BB139" s="133">
        <f t="shared" si="141"/>
        <v>0</v>
      </c>
      <c r="BC139" s="133">
        <f t="shared" si="142"/>
        <v>0</v>
      </c>
      <c r="BD139" s="133">
        <f t="shared" si="143"/>
        <v>0</v>
      </c>
      <c r="BE139" s="133">
        <f>IF(U58=3,1,0)</f>
        <v>0</v>
      </c>
      <c r="BF139" s="133">
        <f>IF(U58=2,1,0)</f>
        <v>0</v>
      </c>
      <c r="BG139" s="133">
        <f>IF(U58=1,1,0)</f>
        <v>0</v>
      </c>
      <c r="BH139" s="133">
        <f>IF(AND(U58=0,T58&lt;&gt;0),1,0)</f>
        <v>0</v>
      </c>
      <c r="BI139" s="20"/>
    </row>
    <row r="140" spans="1:61" ht="13.5" hidden="1" customHeight="1" x14ac:dyDescent="0.25">
      <c r="A140" s="186"/>
      <c r="B140" s="187"/>
      <c r="C140" s="219"/>
      <c r="D140" s="218">
        <f t="shared" ref="D140:D147" si="202">D139</f>
        <v>0</v>
      </c>
      <c r="E140" s="190" t="str">
        <f>E9</f>
        <v>Rodenbach/Weilerbach</v>
      </c>
      <c r="F140" s="193"/>
      <c r="G140" s="194"/>
      <c r="H140" s="191"/>
      <c r="I140" s="192"/>
      <c r="J140" s="193"/>
      <c r="K140" s="194"/>
      <c r="L140" s="191"/>
      <c r="M140" s="192"/>
      <c r="N140" s="193"/>
      <c r="O140" s="194"/>
      <c r="P140" s="197" t="str">
        <f t="shared" si="199"/>
        <v/>
      </c>
      <c r="Q140" s="198" t="str">
        <f t="shared" si="186"/>
        <v/>
      </c>
      <c r="R140" s="197" t="str">
        <f t="shared" si="200"/>
        <v/>
      </c>
      <c r="S140" s="198" t="str">
        <f t="shared" si="187"/>
        <v/>
      </c>
      <c r="T140" s="182">
        <f t="shared" si="127"/>
        <v>0</v>
      </c>
      <c r="U140" s="183">
        <f t="shared" si="128"/>
        <v>0</v>
      </c>
      <c r="V140" s="355"/>
      <c r="W140" s="355"/>
      <c r="X140" s="355"/>
      <c r="Y140" s="355"/>
      <c r="Z140" s="355"/>
      <c r="AA140" s="355"/>
      <c r="AB140" s="355"/>
      <c r="AC140" s="355"/>
      <c r="AD140" s="355"/>
      <c r="AE140" s="355"/>
      <c r="AF140" s="355"/>
      <c r="AG140" s="355"/>
      <c r="AH140" s="355"/>
      <c r="AI140" s="355"/>
      <c r="AJ140" s="355"/>
      <c r="AK140" s="355"/>
      <c r="AL140" s="355"/>
      <c r="AM140" s="358" t="str">
        <f t="shared" ca="1" si="188"/>
        <v/>
      </c>
      <c r="AN140" s="358"/>
      <c r="AO140" s="357" t="str">
        <f t="shared" ca="1" si="201"/>
        <v/>
      </c>
      <c r="AP140" s="357"/>
      <c r="AQ140" s="184">
        <f t="shared" si="189"/>
        <v>0</v>
      </c>
      <c r="AR140" s="184">
        <f t="shared" si="190"/>
        <v>0</v>
      </c>
      <c r="AS140" s="20">
        <f t="shared" si="191"/>
        <v>0</v>
      </c>
      <c r="AT140" s="130">
        <f t="shared" si="192"/>
        <v>0</v>
      </c>
      <c r="AU140" s="184">
        <f t="shared" si="193"/>
        <v>0</v>
      </c>
      <c r="AV140" s="184">
        <f t="shared" si="194"/>
        <v>0</v>
      </c>
      <c r="AW140" s="20">
        <f t="shared" si="195"/>
        <v>0</v>
      </c>
      <c r="AX140" s="20">
        <f t="shared" si="196"/>
        <v>0</v>
      </c>
      <c r="AY140" s="184">
        <f t="shared" si="197"/>
        <v>0</v>
      </c>
      <c r="AZ140" s="184">
        <f t="shared" si="198"/>
        <v>0</v>
      </c>
      <c r="BA140" s="133">
        <f t="shared" si="140"/>
        <v>0</v>
      </c>
      <c r="BB140" s="133">
        <f t="shared" si="141"/>
        <v>0</v>
      </c>
      <c r="BC140" s="133">
        <f t="shared" si="142"/>
        <v>0</v>
      </c>
      <c r="BD140" s="133">
        <f t="shared" si="143"/>
        <v>0</v>
      </c>
      <c r="BE140" s="133">
        <f>IF(U69=3,1,0)</f>
        <v>0</v>
      </c>
      <c r="BF140" s="133">
        <f>IF(U69=2,1,0)</f>
        <v>0</v>
      </c>
      <c r="BG140" s="133">
        <f>IF(U69=1,1,0)</f>
        <v>0</v>
      </c>
      <c r="BH140" s="133">
        <f>IF(AND(U69=0,T69&lt;&gt;0),1,0)</f>
        <v>0</v>
      </c>
      <c r="BI140" s="20"/>
    </row>
    <row r="141" spans="1:61" ht="13.5" hidden="1" customHeight="1" x14ac:dyDescent="0.25">
      <c r="A141" s="186"/>
      <c r="B141" s="187"/>
      <c r="C141" s="219"/>
      <c r="D141" s="218">
        <f t="shared" si="202"/>
        <v>0</v>
      </c>
      <c r="E141" s="190" t="str">
        <f>E12</f>
        <v>Niederkirchen/Roßbach</v>
      </c>
      <c r="F141" s="193"/>
      <c r="G141" s="194"/>
      <c r="H141" s="191"/>
      <c r="I141" s="192"/>
      <c r="J141" s="193"/>
      <c r="K141" s="194"/>
      <c r="L141" s="191"/>
      <c r="M141" s="192"/>
      <c r="N141" s="193"/>
      <c r="O141" s="194"/>
      <c r="P141" s="197" t="str">
        <f t="shared" si="199"/>
        <v/>
      </c>
      <c r="Q141" s="198" t="str">
        <f t="shared" si="186"/>
        <v/>
      </c>
      <c r="R141" s="197" t="str">
        <f t="shared" si="200"/>
        <v/>
      </c>
      <c r="S141" s="198" t="str">
        <f t="shared" si="187"/>
        <v/>
      </c>
      <c r="T141" s="182">
        <f t="shared" si="127"/>
        <v>0</v>
      </c>
      <c r="U141" s="183">
        <f t="shared" si="128"/>
        <v>0</v>
      </c>
      <c r="V141" s="355"/>
      <c r="W141" s="355"/>
      <c r="X141" s="355"/>
      <c r="Y141" s="355"/>
      <c r="Z141" s="355"/>
      <c r="AA141" s="355"/>
      <c r="AB141" s="355"/>
      <c r="AC141" s="355"/>
      <c r="AD141" s="355"/>
      <c r="AE141" s="355"/>
      <c r="AF141" s="355"/>
      <c r="AG141" s="355"/>
      <c r="AH141" s="355"/>
      <c r="AI141" s="355"/>
      <c r="AJ141" s="355"/>
      <c r="AK141" s="355"/>
      <c r="AL141" s="355"/>
      <c r="AM141" s="356" t="str">
        <f t="shared" ca="1" si="188"/>
        <v/>
      </c>
      <c r="AN141" s="356"/>
      <c r="AO141" s="357" t="str">
        <f t="shared" ca="1" si="201"/>
        <v/>
      </c>
      <c r="AP141" s="357"/>
      <c r="AQ141" s="184">
        <f t="shared" si="189"/>
        <v>0</v>
      </c>
      <c r="AR141" s="184">
        <f t="shared" si="190"/>
        <v>0</v>
      </c>
      <c r="AS141" s="20">
        <f t="shared" si="191"/>
        <v>0</v>
      </c>
      <c r="AT141" s="130">
        <f t="shared" si="192"/>
        <v>0</v>
      </c>
      <c r="AU141" s="184">
        <f t="shared" si="193"/>
        <v>0</v>
      </c>
      <c r="AV141" s="184">
        <f t="shared" si="194"/>
        <v>0</v>
      </c>
      <c r="AW141" s="20">
        <f t="shared" si="195"/>
        <v>0</v>
      </c>
      <c r="AX141" s="20">
        <f t="shared" si="196"/>
        <v>0</v>
      </c>
      <c r="AY141" s="184">
        <f t="shared" si="197"/>
        <v>0</v>
      </c>
      <c r="AZ141" s="184">
        <f t="shared" si="198"/>
        <v>0</v>
      </c>
      <c r="BA141" s="133">
        <f t="shared" si="140"/>
        <v>0</v>
      </c>
      <c r="BB141" s="133">
        <f t="shared" si="141"/>
        <v>0</v>
      </c>
      <c r="BC141" s="133">
        <f t="shared" si="142"/>
        <v>0</v>
      </c>
      <c r="BD141" s="133">
        <f t="shared" si="143"/>
        <v>0</v>
      </c>
      <c r="BE141" s="133">
        <f>IF(U80=3,1,0)</f>
        <v>0</v>
      </c>
      <c r="BF141" s="133">
        <f>IF(U80=2,1,0)</f>
        <v>0</v>
      </c>
      <c r="BG141" s="133">
        <f>IF(U80=1,1,0)</f>
        <v>0</v>
      </c>
      <c r="BH141" s="133">
        <f>IF(AND(U80=0,T80&lt;&gt;0),1,0)</f>
        <v>0</v>
      </c>
      <c r="BI141" s="20"/>
    </row>
    <row r="142" spans="1:61" ht="13.5" hidden="1" customHeight="1" x14ac:dyDescent="0.25">
      <c r="A142" s="186"/>
      <c r="B142" s="187"/>
      <c r="C142" s="219"/>
      <c r="D142" s="218">
        <f t="shared" si="202"/>
        <v>0</v>
      </c>
      <c r="E142" s="190" t="str">
        <f>E15</f>
        <v>TV Rodenbach US II</v>
      </c>
      <c r="F142" s="193"/>
      <c r="G142" s="194"/>
      <c r="H142" s="191"/>
      <c r="I142" s="192"/>
      <c r="J142" s="193"/>
      <c r="K142" s="194"/>
      <c r="L142" s="191"/>
      <c r="M142" s="192"/>
      <c r="N142" s="193"/>
      <c r="O142" s="194"/>
      <c r="P142" s="197" t="str">
        <f t="shared" si="199"/>
        <v/>
      </c>
      <c r="Q142" s="198" t="str">
        <f t="shared" si="186"/>
        <v/>
      </c>
      <c r="R142" s="197" t="str">
        <f t="shared" si="200"/>
        <v/>
      </c>
      <c r="S142" s="198" t="str">
        <f t="shared" si="187"/>
        <v/>
      </c>
      <c r="T142" s="182">
        <f t="shared" si="127"/>
        <v>0</v>
      </c>
      <c r="U142" s="183">
        <f t="shared" si="128"/>
        <v>0</v>
      </c>
      <c r="V142" s="355"/>
      <c r="W142" s="355"/>
      <c r="X142" s="355"/>
      <c r="Y142" s="355"/>
      <c r="Z142" s="355"/>
      <c r="AA142" s="355"/>
      <c r="AB142" s="355"/>
      <c r="AC142" s="355"/>
      <c r="AD142" s="355"/>
      <c r="AE142" s="355"/>
      <c r="AF142" s="355"/>
      <c r="AG142" s="355"/>
      <c r="AH142" s="355"/>
      <c r="AI142" s="355"/>
      <c r="AJ142" s="355"/>
      <c r="AK142" s="355"/>
      <c r="AL142" s="355"/>
      <c r="AM142" s="358" t="str">
        <f t="shared" ca="1" si="188"/>
        <v/>
      </c>
      <c r="AN142" s="358"/>
      <c r="AO142" s="357" t="str">
        <f t="shared" ca="1" si="201"/>
        <v/>
      </c>
      <c r="AP142" s="357"/>
      <c r="AQ142" s="184">
        <f t="shared" si="189"/>
        <v>0</v>
      </c>
      <c r="AR142" s="184">
        <f t="shared" si="190"/>
        <v>0</v>
      </c>
      <c r="AS142" s="20">
        <f t="shared" si="191"/>
        <v>0</v>
      </c>
      <c r="AT142" s="130">
        <f t="shared" si="192"/>
        <v>0</v>
      </c>
      <c r="AU142" s="184">
        <f t="shared" si="193"/>
        <v>0</v>
      </c>
      <c r="AV142" s="184">
        <f t="shared" si="194"/>
        <v>0</v>
      </c>
      <c r="AW142" s="20">
        <f t="shared" si="195"/>
        <v>0</v>
      </c>
      <c r="AX142" s="20">
        <f t="shared" si="196"/>
        <v>0</v>
      </c>
      <c r="AY142" s="184">
        <f t="shared" si="197"/>
        <v>0</v>
      </c>
      <c r="AZ142" s="184">
        <f t="shared" si="198"/>
        <v>0</v>
      </c>
      <c r="BA142" s="133">
        <f t="shared" si="140"/>
        <v>0</v>
      </c>
      <c r="BB142" s="133">
        <f t="shared" si="141"/>
        <v>0</v>
      </c>
      <c r="BC142" s="133">
        <f t="shared" si="142"/>
        <v>0</v>
      </c>
      <c r="BD142" s="133">
        <f t="shared" si="143"/>
        <v>0</v>
      </c>
      <c r="BE142" s="133">
        <f>IF(U91=3,1,0)</f>
        <v>0</v>
      </c>
      <c r="BF142" s="133">
        <f>IF(U91=2,1,0)</f>
        <v>0</v>
      </c>
      <c r="BG142" s="133">
        <f>IF(U91=1,1,0)</f>
        <v>0</v>
      </c>
      <c r="BH142" s="133">
        <f>IF(AND(U91=0,T91&lt;&gt;0),1,0)</f>
        <v>0</v>
      </c>
      <c r="BI142" s="20"/>
    </row>
    <row r="143" spans="1:61" ht="13.5" hidden="1" customHeight="1" x14ac:dyDescent="0.25">
      <c r="A143" s="186"/>
      <c r="B143" s="187"/>
      <c r="C143" s="219"/>
      <c r="D143" s="218">
        <f t="shared" si="202"/>
        <v>0</v>
      </c>
      <c r="E143" s="190">
        <f>E18</f>
        <v>0</v>
      </c>
      <c r="F143" s="193"/>
      <c r="G143" s="194"/>
      <c r="H143" s="191"/>
      <c r="I143" s="192"/>
      <c r="J143" s="193"/>
      <c r="K143" s="194"/>
      <c r="L143" s="191"/>
      <c r="M143" s="192"/>
      <c r="N143" s="193"/>
      <c r="O143" s="194"/>
      <c r="P143" s="197" t="str">
        <f t="shared" si="199"/>
        <v/>
      </c>
      <c r="Q143" s="198" t="str">
        <f t="shared" si="186"/>
        <v/>
      </c>
      <c r="R143" s="197" t="str">
        <f t="shared" si="200"/>
        <v/>
      </c>
      <c r="S143" s="198" t="str">
        <f t="shared" si="187"/>
        <v/>
      </c>
      <c r="T143" s="182">
        <f t="shared" si="127"/>
        <v>0</v>
      </c>
      <c r="U143" s="183">
        <f t="shared" si="128"/>
        <v>0</v>
      </c>
      <c r="V143" s="355"/>
      <c r="W143" s="355"/>
      <c r="X143" s="355"/>
      <c r="Y143" s="355"/>
      <c r="Z143" s="355"/>
      <c r="AA143" s="355"/>
      <c r="AB143" s="355"/>
      <c r="AC143" s="355"/>
      <c r="AD143" s="355"/>
      <c r="AE143" s="355"/>
      <c r="AF143" s="355"/>
      <c r="AG143" s="355"/>
      <c r="AH143" s="355"/>
      <c r="AI143" s="355"/>
      <c r="AJ143" s="355"/>
      <c r="AK143" s="355"/>
      <c r="AL143" s="355"/>
      <c r="AM143" s="358" t="str">
        <f t="shared" ca="1" si="188"/>
        <v/>
      </c>
      <c r="AN143" s="358"/>
      <c r="AO143" s="357" t="str">
        <f t="shared" ca="1" si="201"/>
        <v/>
      </c>
      <c r="AP143" s="357"/>
      <c r="AQ143" s="184">
        <f t="shared" si="189"/>
        <v>0</v>
      </c>
      <c r="AR143" s="184">
        <f t="shared" si="190"/>
        <v>0</v>
      </c>
      <c r="AS143" s="20">
        <f t="shared" si="191"/>
        <v>0</v>
      </c>
      <c r="AT143" s="130">
        <f t="shared" si="192"/>
        <v>0</v>
      </c>
      <c r="AU143" s="184">
        <f t="shared" si="193"/>
        <v>0</v>
      </c>
      <c r="AV143" s="184">
        <f t="shared" si="194"/>
        <v>0</v>
      </c>
      <c r="AW143" s="20">
        <f t="shared" si="195"/>
        <v>0</v>
      </c>
      <c r="AX143" s="20">
        <f t="shared" si="196"/>
        <v>0</v>
      </c>
      <c r="AY143" s="184">
        <f t="shared" si="197"/>
        <v>0</v>
      </c>
      <c r="AZ143" s="184">
        <f t="shared" si="198"/>
        <v>0</v>
      </c>
      <c r="BA143" s="133">
        <f t="shared" si="140"/>
        <v>0</v>
      </c>
      <c r="BB143" s="133">
        <f t="shared" si="141"/>
        <v>0</v>
      </c>
      <c r="BC143" s="133">
        <f t="shared" si="142"/>
        <v>0</v>
      </c>
      <c r="BD143" s="133">
        <f t="shared" si="143"/>
        <v>0</v>
      </c>
      <c r="BE143" s="133">
        <f>IF(U102=3,1,0)</f>
        <v>0</v>
      </c>
      <c r="BF143" s="133">
        <f>IF(U102=2,1,0)</f>
        <v>0</v>
      </c>
      <c r="BG143" s="133">
        <f>IF(U102=1,1,0)</f>
        <v>0</v>
      </c>
      <c r="BH143" s="133">
        <f>IF(AND(U102=0,T102&lt;&gt;0),1,0)</f>
        <v>0</v>
      </c>
      <c r="BI143" s="20"/>
    </row>
    <row r="144" spans="1:61" ht="13.5" hidden="1" customHeight="1" x14ac:dyDescent="0.25">
      <c r="A144" s="186"/>
      <c r="B144" s="187"/>
      <c r="C144" s="219"/>
      <c r="D144" s="218">
        <f t="shared" si="202"/>
        <v>0</v>
      </c>
      <c r="E144" s="190">
        <f>E21</f>
        <v>0</v>
      </c>
      <c r="F144" s="193"/>
      <c r="G144" s="194"/>
      <c r="H144" s="191"/>
      <c r="I144" s="192"/>
      <c r="J144" s="193"/>
      <c r="K144" s="194"/>
      <c r="L144" s="191"/>
      <c r="M144" s="192"/>
      <c r="N144" s="193"/>
      <c r="O144" s="194"/>
      <c r="P144" s="197" t="str">
        <f t="shared" si="199"/>
        <v/>
      </c>
      <c r="Q144" s="198" t="str">
        <f t="shared" si="186"/>
        <v/>
      </c>
      <c r="R144" s="197" t="str">
        <f t="shared" si="200"/>
        <v/>
      </c>
      <c r="S144" s="198" t="str">
        <f t="shared" si="187"/>
        <v/>
      </c>
      <c r="T144" s="182">
        <f t="shared" si="127"/>
        <v>0</v>
      </c>
      <c r="U144" s="183">
        <f t="shared" si="128"/>
        <v>0</v>
      </c>
      <c r="V144" s="355"/>
      <c r="W144" s="355"/>
      <c r="X144" s="355"/>
      <c r="Y144" s="355"/>
      <c r="Z144" s="355"/>
      <c r="AA144" s="355"/>
      <c r="AB144" s="355"/>
      <c r="AC144" s="355"/>
      <c r="AD144" s="355"/>
      <c r="AE144" s="355"/>
      <c r="AF144" s="355"/>
      <c r="AG144" s="355"/>
      <c r="AH144" s="355"/>
      <c r="AI144" s="355"/>
      <c r="AJ144" s="355"/>
      <c r="AK144" s="355"/>
      <c r="AL144" s="355"/>
      <c r="AM144" s="358" t="str">
        <f t="shared" ca="1" si="188"/>
        <v/>
      </c>
      <c r="AN144" s="358"/>
      <c r="AO144" s="357" t="str">
        <f t="shared" ca="1" si="201"/>
        <v/>
      </c>
      <c r="AP144" s="357"/>
      <c r="AQ144" s="184">
        <f t="shared" si="189"/>
        <v>0</v>
      </c>
      <c r="AR144" s="184">
        <f t="shared" si="190"/>
        <v>0</v>
      </c>
      <c r="AS144" s="20">
        <f t="shared" si="191"/>
        <v>0</v>
      </c>
      <c r="AT144" s="130">
        <f t="shared" si="192"/>
        <v>0</v>
      </c>
      <c r="AU144" s="184">
        <f t="shared" si="193"/>
        <v>0</v>
      </c>
      <c r="AV144" s="184">
        <f t="shared" si="194"/>
        <v>0</v>
      </c>
      <c r="AW144" s="20">
        <f t="shared" si="195"/>
        <v>0</v>
      </c>
      <c r="AX144" s="20">
        <f t="shared" si="196"/>
        <v>0</v>
      </c>
      <c r="AY144" s="184">
        <f t="shared" si="197"/>
        <v>0</v>
      </c>
      <c r="AZ144" s="184">
        <f t="shared" si="198"/>
        <v>0</v>
      </c>
      <c r="BA144" s="133">
        <f t="shared" si="140"/>
        <v>0</v>
      </c>
      <c r="BB144" s="133">
        <f t="shared" si="141"/>
        <v>0</v>
      </c>
      <c r="BC144" s="133">
        <f t="shared" si="142"/>
        <v>0</v>
      </c>
      <c r="BD144" s="133">
        <f t="shared" si="143"/>
        <v>0</v>
      </c>
      <c r="BE144" s="133">
        <f>IF(U113=3,1,0)</f>
        <v>0</v>
      </c>
      <c r="BF144" s="133">
        <f>IF(U113=2,1,0)</f>
        <v>0</v>
      </c>
      <c r="BG144" s="133">
        <f>IF(U113=1,1,0)</f>
        <v>0</v>
      </c>
      <c r="BH144" s="133">
        <f>IF(AND(U113=0,T113&lt;&gt;0),1,0)</f>
        <v>0</v>
      </c>
      <c r="BI144" s="20"/>
    </row>
    <row r="145" spans="1:61" ht="13.5" hidden="1" customHeight="1" x14ac:dyDescent="0.25">
      <c r="A145" s="186"/>
      <c r="B145" s="187"/>
      <c r="C145" s="219"/>
      <c r="D145" s="218">
        <f t="shared" si="202"/>
        <v>0</v>
      </c>
      <c r="E145" s="190">
        <f>E24</f>
        <v>0</v>
      </c>
      <c r="F145" s="193"/>
      <c r="G145" s="194"/>
      <c r="H145" s="191"/>
      <c r="I145" s="192"/>
      <c r="J145" s="193"/>
      <c r="K145" s="194"/>
      <c r="L145" s="191"/>
      <c r="M145" s="192"/>
      <c r="N145" s="193"/>
      <c r="O145" s="194"/>
      <c r="P145" s="197" t="str">
        <f t="shared" si="199"/>
        <v/>
      </c>
      <c r="Q145" s="198" t="str">
        <f t="shared" si="186"/>
        <v/>
      </c>
      <c r="R145" s="197" t="str">
        <f t="shared" si="200"/>
        <v/>
      </c>
      <c r="S145" s="198" t="str">
        <f t="shared" si="187"/>
        <v/>
      </c>
      <c r="T145" s="182">
        <f t="shared" si="127"/>
        <v>0</v>
      </c>
      <c r="U145" s="183">
        <f t="shared" si="128"/>
        <v>0</v>
      </c>
      <c r="V145" s="355"/>
      <c r="W145" s="355"/>
      <c r="X145" s="355"/>
      <c r="Y145" s="355"/>
      <c r="Z145" s="355"/>
      <c r="AA145" s="355"/>
      <c r="AB145" s="355"/>
      <c r="AC145" s="355"/>
      <c r="AD145" s="355"/>
      <c r="AE145" s="355"/>
      <c r="AF145" s="355"/>
      <c r="AG145" s="355"/>
      <c r="AH145" s="355"/>
      <c r="AI145" s="355"/>
      <c r="AJ145" s="355"/>
      <c r="AK145" s="355"/>
      <c r="AL145" s="355"/>
      <c r="AM145" s="358" t="str">
        <f t="shared" ca="1" si="188"/>
        <v/>
      </c>
      <c r="AN145" s="358"/>
      <c r="AO145" s="357" t="str">
        <f t="shared" ca="1" si="201"/>
        <v/>
      </c>
      <c r="AP145" s="357"/>
      <c r="AQ145" s="184">
        <f t="shared" si="189"/>
        <v>0</v>
      </c>
      <c r="AR145" s="184">
        <f t="shared" si="190"/>
        <v>0</v>
      </c>
      <c r="AS145" s="20">
        <f t="shared" si="191"/>
        <v>0</v>
      </c>
      <c r="AT145" s="130">
        <f t="shared" si="192"/>
        <v>0</v>
      </c>
      <c r="AU145" s="184">
        <f t="shared" si="193"/>
        <v>0</v>
      </c>
      <c r="AV145" s="184">
        <f t="shared" si="194"/>
        <v>0</v>
      </c>
      <c r="AW145" s="20">
        <f t="shared" si="195"/>
        <v>0</v>
      </c>
      <c r="AX145" s="20">
        <f t="shared" si="196"/>
        <v>0</v>
      </c>
      <c r="AY145" s="184">
        <f t="shared" si="197"/>
        <v>0</v>
      </c>
      <c r="AZ145" s="184">
        <f t="shared" si="198"/>
        <v>0</v>
      </c>
      <c r="BA145" s="133">
        <f t="shared" si="140"/>
        <v>0</v>
      </c>
      <c r="BB145" s="133">
        <f t="shared" si="141"/>
        <v>0</v>
      </c>
      <c r="BC145" s="133">
        <f t="shared" si="142"/>
        <v>0</v>
      </c>
      <c r="BD145" s="133">
        <f t="shared" si="143"/>
        <v>0</v>
      </c>
      <c r="BE145" s="133">
        <f>IF(U124=3,1,0)</f>
        <v>0</v>
      </c>
      <c r="BF145" s="133">
        <f>IF(U124=2,1,0)</f>
        <v>0</v>
      </c>
      <c r="BG145" s="133">
        <f>IF(U124=1,1,0)</f>
        <v>0</v>
      </c>
      <c r="BH145" s="133">
        <f>IF(AND(U124=0,T124&lt;&gt;0),1,0)</f>
        <v>0</v>
      </c>
      <c r="BI145" s="20"/>
    </row>
    <row r="146" spans="1:61" ht="13.5" hidden="1" customHeight="1" x14ac:dyDescent="0.25">
      <c r="A146" s="186"/>
      <c r="B146" s="187"/>
      <c r="C146" s="219"/>
      <c r="D146" s="218">
        <f t="shared" si="202"/>
        <v>0</v>
      </c>
      <c r="E146" s="190">
        <f>E27</f>
        <v>0</v>
      </c>
      <c r="F146" s="193"/>
      <c r="G146" s="194"/>
      <c r="H146" s="191"/>
      <c r="I146" s="192"/>
      <c r="J146" s="193"/>
      <c r="K146" s="194"/>
      <c r="L146" s="191"/>
      <c r="M146" s="192"/>
      <c r="N146" s="193"/>
      <c r="O146" s="194"/>
      <c r="P146" s="197" t="str">
        <f t="shared" si="199"/>
        <v/>
      </c>
      <c r="Q146" s="198" t="str">
        <f t="shared" si="186"/>
        <v/>
      </c>
      <c r="R146" s="197" t="str">
        <f t="shared" si="200"/>
        <v/>
      </c>
      <c r="S146" s="198" t="str">
        <f t="shared" si="187"/>
        <v/>
      </c>
      <c r="T146" s="182">
        <f t="shared" si="127"/>
        <v>0</v>
      </c>
      <c r="U146" s="183">
        <f t="shared" si="128"/>
        <v>0</v>
      </c>
      <c r="V146" s="355"/>
      <c r="W146" s="355"/>
      <c r="X146" s="355"/>
      <c r="Y146" s="355"/>
      <c r="Z146" s="355"/>
      <c r="AA146" s="355"/>
      <c r="AB146" s="355"/>
      <c r="AC146" s="355"/>
      <c r="AD146" s="355"/>
      <c r="AE146" s="355"/>
      <c r="AF146" s="355"/>
      <c r="AG146" s="355"/>
      <c r="AH146" s="355"/>
      <c r="AI146" s="355"/>
      <c r="AJ146" s="355"/>
      <c r="AK146" s="355"/>
      <c r="AL146" s="355"/>
      <c r="AM146" s="358" t="str">
        <f t="shared" ca="1" si="188"/>
        <v/>
      </c>
      <c r="AN146" s="358"/>
      <c r="AO146" s="357" t="str">
        <f t="shared" ca="1" si="201"/>
        <v/>
      </c>
      <c r="AP146" s="357"/>
      <c r="AQ146" s="184">
        <f t="shared" si="189"/>
        <v>0</v>
      </c>
      <c r="AR146" s="184">
        <f t="shared" si="190"/>
        <v>0</v>
      </c>
      <c r="AS146" s="20">
        <f t="shared" si="191"/>
        <v>0</v>
      </c>
      <c r="AT146" s="130">
        <f t="shared" si="192"/>
        <v>0</v>
      </c>
      <c r="AU146" s="184">
        <f t="shared" si="193"/>
        <v>0</v>
      </c>
      <c r="AV146" s="184">
        <f t="shared" si="194"/>
        <v>0</v>
      </c>
      <c r="AW146" s="20">
        <f t="shared" si="195"/>
        <v>0</v>
      </c>
      <c r="AX146" s="20">
        <f t="shared" si="196"/>
        <v>0</v>
      </c>
      <c r="AY146" s="184">
        <f t="shared" si="197"/>
        <v>0</v>
      </c>
      <c r="AZ146" s="184">
        <f t="shared" si="198"/>
        <v>0</v>
      </c>
      <c r="BA146" s="133">
        <f t="shared" si="140"/>
        <v>0</v>
      </c>
      <c r="BB146" s="133">
        <f t="shared" si="141"/>
        <v>0</v>
      </c>
      <c r="BC146" s="133">
        <f t="shared" si="142"/>
        <v>0</v>
      </c>
      <c r="BD146" s="133">
        <f t="shared" si="143"/>
        <v>0</v>
      </c>
      <c r="BE146" s="133">
        <f>IF(U135=3,1,0)</f>
        <v>0</v>
      </c>
      <c r="BF146" s="133">
        <f>IF(U135=2,1,0)</f>
        <v>0</v>
      </c>
      <c r="BG146" s="133">
        <f>IF(U135=1,1,0)</f>
        <v>0</v>
      </c>
      <c r="BH146" s="133">
        <f>IF(AND(U135=0,T135&lt;&gt;0),1,0)</f>
        <v>0</v>
      </c>
      <c r="BI146" s="20"/>
    </row>
    <row r="147" spans="1:61" ht="13.5" hidden="1" customHeight="1" x14ac:dyDescent="0.25">
      <c r="A147" s="200"/>
      <c r="B147" s="201"/>
      <c r="C147" s="220"/>
      <c r="D147" s="221">
        <f t="shared" si="202"/>
        <v>0</v>
      </c>
      <c r="E147" s="222">
        <f>E33</f>
        <v>0</v>
      </c>
      <c r="F147" s="206"/>
      <c r="G147" s="207"/>
      <c r="H147" s="204"/>
      <c r="I147" s="205"/>
      <c r="J147" s="206"/>
      <c r="K147" s="207"/>
      <c r="L147" s="204"/>
      <c r="M147" s="205"/>
      <c r="N147" s="206"/>
      <c r="O147" s="207"/>
      <c r="P147" s="210" t="str">
        <f t="shared" si="199"/>
        <v/>
      </c>
      <c r="Q147" s="211" t="str">
        <f t="shared" si="186"/>
        <v/>
      </c>
      <c r="R147" s="210" t="str">
        <f t="shared" si="200"/>
        <v/>
      </c>
      <c r="S147" s="211" t="str">
        <f t="shared" si="187"/>
        <v/>
      </c>
      <c r="T147" s="182">
        <f t="shared" si="127"/>
        <v>0</v>
      </c>
      <c r="U147" s="183">
        <f t="shared" si="128"/>
        <v>0</v>
      </c>
      <c r="V147" s="359"/>
      <c r="W147" s="359"/>
      <c r="X147" s="359"/>
      <c r="Y147" s="359"/>
      <c r="Z147" s="359"/>
      <c r="AA147" s="359"/>
      <c r="AB147" s="359"/>
      <c r="AC147" s="359"/>
      <c r="AD147" s="359"/>
      <c r="AE147" s="359"/>
      <c r="AF147" s="359"/>
      <c r="AG147" s="359"/>
      <c r="AH147" s="359"/>
      <c r="AI147" s="359"/>
      <c r="AJ147" s="359"/>
      <c r="AK147" s="359"/>
      <c r="AL147" s="359"/>
      <c r="AM147" s="360" t="str">
        <f t="shared" ca="1" si="188"/>
        <v/>
      </c>
      <c r="AN147" s="360"/>
      <c r="AO147" s="361" t="str">
        <f t="shared" ca="1" si="201"/>
        <v/>
      </c>
      <c r="AP147" s="361"/>
      <c r="AQ147" s="184">
        <f t="shared" si="189"/>
        <v>0</v>
      </c>
      <c r="AR147" s="184">
        <f t="shared" si="190"/>
        <v>0</v>
      </c>
      <c r="AS147" s="20">
        <f t="shared" si="191"/>
        <v>0</v>
      </c>
      <c r="AT147" s="130">
        <f t="shared" si="192"/>
        <v>0</v>
      </c>
      <c r="AU147" s="184">
        <f t="shared" si="193"/>
        <v>0</v>
      </c>
      <c r="AV147" s="184">
        <f t="shared" si="194"/>
        <v>0</v>
      </c>
      <c r="AW147" s="20">
        <f t="shared" si="195"/>
        <v>0</v>
      </c>
      <c r="AX147" s="20">
        <f t="shared" si="196"/>
        <v>0</v>
      </c>
      <c r="AY147" s="184">
        <f t="shared" si="197"/>
        <v>0</v>
      </c>
      <c r="AZ147" s="184">
        <f t="shared" si="198"/>
        <v>0</v>
      </c>
      <c r="BA147" s="133">
        <f t="shared" si="140"/>
        <v>0</v>
      </c>
      <c r="BB147" s="133">
        <f t="shared" si="141"/>
        <v>0</v>
      </c>
      <c r="BC147" s="133">
        <f t="shared" si="142"/>
        <v>0</v>
      </c>
      <c r="BD147" s="133">
        <f t="shared" si="143"/>
        <v>0</v>
      </c>
      <c r="BE147" s="133">
        <f>IF(U158=3,1,0)</f>
        <v>0</v>
      </c>
      <c r="BF147" s="133">
        <f>IF(U158=2,1,0)</f>
        <v>0</v>
      </c>
      <c r="BG147" s="133">
        <f>IF(U158=1,1,0)</f>
        <v>0</v>
      </c>
      <c r="BH147" s="133">
        <f>IF(AND(U158=0,T158&lt;&gt;0),1,0)</f>
        <v>0</v>
      </c>
      <c r="BI147" s="20"/>
    </row>
    <row r="148" spans="1:61" ht="13.5" hidden="1" customHeight="1" x14ac:dyDescent="0.25">
      <c r="A148" s="18"/>
      <c r="C148" s="20"/>
      <c r="D148" s="16"/>
      <c r="E148" s="16"/>
      <c r="T148" s="182">
        <f t="shared" si="127"/>
        <v>0</v>
      </c>
      <c r="U148" s="183">
        <f t="shared" si="128"/>
        <v>0</v>
      </c>
      <c r="V148" s="212"/>
      <c r="W148" s="212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Q148" s="184"/>
      <c r="AR148" s="184"/>
      <c r="AS148" s="20"/>
      <c r="AU148" s="184"/>
      <c r="AV148" s="184"/>
      <c r="AW148" s="20"/>
      <c r="AX148" s="20"/>
      <c r="AY148" s="184"/>
      <c r="AZ148" s="184"/>
      <c r="BA148" s="214">
        <f t="shared" ref="BA148:BH148" si="203">SUM(BA138:BA147)</f>
        <v>0</v>
      </c>
      <c r="BB148" s="214">
        <f t="shared" si="203"/>
        <v>0</v>
      </c>
      <c r="BC148" s="214">
        <f t="shared" si="203"/>
        <v>0</v>
      </c>
      <c r="BD148" s="214">
        <f t="shared" si="203"/>
        <v>0</v>
      </c>
      <c r="BE148" s="214">
        <f t="shared" si="203"/>
        <v>0</v>
      </c>
      <c r="BF148" s="214">
        <f t="shared" si="203"/>
        <v>0</v>
      </c>
      <c r="BG148" s="214">
        <f t="shared" si="203"/>
        <v>0</v>
      </c>
      <c r="BH148" s="214">
        <f t="shared" si="203"/>
        <v>0</v>
      </c>
      <c r="BI148" s="20">
        <f>SUM(BA148:BH148)</f>
        <v>0</v>
      </c>
    </row>
    <row r="149" spans="1:61" ht="13.5" hidden="1" customHeight="1" x14ac:dyDescent="0.25">
      <c r="A149" s="169"/>
      <c r="B149" s="170"/>
      <c r="C149" s="215"/>
      <c r="D149" s="216">
        <f>E33</f>
        <v>0</v>
      </c>
      <c r="E149" s="173" t="str">
        <f>E3</f>
        <v>TV Rodenbach US I</v>
      </c>
      <c r="F149" s="176"/>
      <c r="G149" s="177"/>
      <c r="H149" s="174"/>
      <c r="I149" s="175"/>
      <c r="J149" s="176"/>
      <c r="K149" s="177"/>
      <c r="L149" s="174"/>
      <c r="M149" s="175"/>
      <c r="N149" s="176"/>
      <c r="O149" s="177"/>
      <c r="P149" s="180" t="str">
        <f>IF(F149="","",F149+H149+J149+L149+N149)</f>
        <v/>
      </c>
      <c r="Q149" s="181" t="str">
        <f t="shared" ref="Q149:Q158" si="204">IF(G149="","",G149+I149+K149+M149+O149)</f>
        <v/>
      </c>
      <c r="R149" s="180" t="str">
        <f>IF(F149="","",AQ149+AS149+AU149+AW149+AY149)</f>
        <v/>
      </c>
      <c r="S149" s="181" t="str">
        <f t="shared" ref="S149:S158" si="205">IF(G149="","",AR149+AT149+AV149+AX149+AZ149)</f>
        <v/>
      </c>
      <c r="T149" s="182">
        <f t="shared" si="127"/>
        <v>0</v>
      </c>
      <c r="U149" s="183">
        <f t="shared" si="128"/>
        <v>0</v>
      </c>
      <c r="V149" s="352"/>
      <c r="W149" s="352"/>
      <c r="X149" s="352"/>
      <c r="Y149" s="352"/>
      <c r="Z149" s="352"/>
      <c r="AA149" s="352"/>
      <c r="AB149" s="352"/>
      <c r="AC149" s="352"/>
      <c r="AD149" s="352"/>
      <c r="AE149" s="352"/>
      <c r="AF149" s="352"/>
      <c r="AG149" s="352"/>
      <c r="AH149" s="352"/>
      <c r="AI149" s="352"/>
      <c r="AJ149" s="352"/>
      <c r="AK149" s="352"/>
      <c r="AL149" s="352"/>
      <c r="AM149" s="353" t="str">
        <f t="shared" ref="AM149:AM158" ca="1" si="206">IF(U149&lt;&gt;"","",IF(C149&lt;&gt;"","verlegt",IF(B149&lt;TODAY(),"offen","")))</f>
        <v/>
      </c>
      <c r="AN149" s="353"/>
      <c r="AO149" s="354" t="str">
        <f ca="1">IF(U149&lt;&gt;"","",IF(C149="","",IF(C149&lt;TODAY(),"offen","")))</f>
        <v/>
      </c>
      <c r="AP149" s="354"/>
      <c r="AQ149" s="184">
        <f t="shared" ref="AQ149:AQ158" si="207">IF(F149&gt;G149,1,0)</f>
        <v>0</v>
      </c>
      <c r="AR149" s="184">
        <f>IF(G149&gt;F149,1,0)</f>
        <v>0</v>
      </c>
      <c r="AS149" s="20">
        <f t="shared" ref="AS149:AS158" si="208">IF(H149&gt;I149,1,0)</f>
        <v>0</v>
      </c>
      <c r="AT149" s="130">
        <f t="shared" ref="AT149:AT158" si="209">IF(I149&gt;H149,1,0)</f>
        <v>0</v>
      </c>
      <c r="AU149" s="184">
        <f t="shared" ref="AU149:AU158" si="210">IF(J149&gt;K149,1,0)</f>
        <v>0</v>
      </c>
      <c r="AV149" s="184">
        <f t="shared" ref="AV149:AV158" si="211">IF(K149&gt;J149,1,0)</f>
        <v>0</v>
      </c>
      <c r="AW149" s="20">
        <f t="shared" ref="AW149:AW158" si="212">IF(L149&gt;M149,1,0)</f>
        <v>0</v>
      </c>
      <c r="AX149" s="20">
        <f t="shared" ref="AX149:AX158" si="213">IF(M149&gt;L149,1,0)</f>
        <v>0</v>
      </c>
      <c r="AY149" s="184">
        <f t="shared" ref="AY149:AY158" si="214">IF(N149&gt;O149,1,0)</f>
        <v>0</v>
      </c>
      <c r="AZ149" s="184">
        <f t="shared" ref="AZ149:AZ158" si="215">IF(O149&gt;N149,1,0)</f>
        <v>0</v>
      </c>
      <c r="BA149" s="133">
        <f t="shared" si="140"/>
        <v>0</v>
      </c>
      <c r="BB149" s="133">
        <f t="shared" si="141"/>
        <v>0</v>
      </c>
      <c r="BC149" s="133">
        <f t="shared" si="142"/>
        <v>0</v>
      </c>
      <c r="BD149" s="133">
        <f t="shared" si="143"/>
        <v>0</v>
      </c>
      <c r="BE149" s="133">
        <f>IF(U48=3,1,0)</f>
        <v>0</v>
      </c>
      <c r="BF149" s="133">
        <f>IF(U48=2,1,0)</f>
        <v>0</v>
      </c>
      <c r="BG149" s="133">
        <f>IF(U48=1,1,0)</f>
        <v>0</v>
      </c>
      <c r="BH149" s="133">
        <f>IF(AND(U48=0,T48&lt;&gt;0),1,0)</f>
        <v>0</v>
      </c>
      <c r="BI149" s="20"/>
    </row>
    <row r="150" spans="1:61" ht="13.5" hidden="1" customHeight="1" x14ac:dyDescent="0.25">
      <c r="A150" s="186"/>
      <c r="B150" s="187"/>
      <c r="C150" s="219"/>
      <c r="D150" s="218">
        <f>D149</f>
        <v>0</v>
      </c>
      <c r="E150" s="190" t="str">
        <f>E6</f>
        <v>TSG Trppstadt</v>
      </c>
      <c r="F150" s="193"/>
      <c r="G150" s="194"/>
      <c r="H150" s="191"/>
      <c r="I150" s="192"/>
      <c r="J150" s="193"/>
      <c r="K150" s="194"/>
      <c r="L150" s="191"/>
      <c r="M150" s="192"/>
      <c r="N150" s="193"/>
      <c r="O150" s="194"/>
      <c r="P150" s="197" t="str">
        <f t="shared" ref="P150:P158" si="216">IF(F150="","",F150+H150+J150+L150+N150)</f>
        <v/>
      </c>
      <c r="Q150" s="198" t="str">
        <f t="shared" si="204"/>
        <v/>
      </c>
      <c r="R150" s="197" t="str">
        <f t="shared" ref="R150:R158" si="217">IF(F150="","",AQ150+AS150+AU150+AW150+AY150)</f>
        <v/>
      </c>
      <c r="S150" s="198" t="str">
        <f t="shared" si="205"/>
        <v/>
      </c>
      <c r="T150" s="182">
        <f t="shared" si="127"/>
        <v>0</v>
      </c>
      <c r="U150" s="183">
        <f t="shared" si="128"/>
        <v>0</v>
      </c>
      <c r="V150" s="355"/>
      <c r="W150" s="355"/>
      <c r="X150" s="355"/>
      <c r="Y150" s="355"/>
      <c r="Z150" s="355"/>
      <c r="AA150" s="355"/>
      <c r="AB150" s="355"/>
      <c r="AC150" s="355"/>
      <c r="AD150" s="355"/>
      <c r="AE150" s="355"/>
      <c r="AF150" s="355"/>
      <c r="AG150" s="355"/>
      <c r="AH150" s="355"/>
      <c r="AI150" s="355"/>
      <c r="AJ150" s="355"/>
      <c r="AK150" s="355"/>
      <c r="AL150" s="355"/>
      <c r="AM150" s="358" t="str">
        <f t="shared" ca="1" si="206"/>
        <v/>
      </c>
      <c r="AN150" s="358"/>
      <c r="AO150" s="357" t="str">
        <f t="shared" ref="AO150:AO158" ca="1" si="218">IF(U150&lt;&gt;"","",IF(C150="","",IF(C150&lt;TODAY(),"offen","")))</f>
        <v/>
      </c>
      <c r="AP150" s="357"/>
      <c r="AQ150" s="184">
        <f t="shared" si="207"/>
        <v>0</v>
      </c>
      <c r="AR150" s="184">
        <f t="shared" ref="AR150:AR158" si="219">IF(G150&gt;F150,1,0)</f>
        <v>0</v>
      </c>
      <c r="AS150" s="20">
        <f t="shared" si="208"/>
        <v>0</v>
      </c>
      <c r="AT150" s="130">
        <f t="shared" si="209"/>
        <v>0</v>
      </c>
      <c r="AU150" s="184">
        <f t="shared" si="210"/>
        <v>0</v>
      </c>
      <c r="AV150" s="184">
        <f t="shared" si="211"/>
        <v>0</v>
      </c>
      <c r="AW150" s="20">
        <f t="shared" si="212"/>
        <v>0</v>
      </c>
      <c r="AX150" s="20">
        <f t="shared" si="213"/>
        <v>0</v>
      </c>
      <c r="AY150" s="184">
        <f t="shared" si="214"/>
        <v>0</v>
      </c>
      <c r="AZ150" s="184">
        <f t="shared" si="215"/>
        <v>0</v>
      </c>
      <c r="BA150" s="133">
        <f t="shared" si="140"/>
        <v>0</v>
      </c>
      <c r="BB150" s="133">
        <f t="shared" si="141"/>
        <v>0</v>
      </c>
      <c r="BC150" s="133">
        <f t="shared" si="142"/>
        <v>0</v>
      </c>
      <c r="BD150" s="133">
        <f t="shared" si="143"/>
        <v>0</v>
      </c>
      <c r="BE150" s="133">
        <f>IF(U59=3,1,0)</f>
        <v>0</v>
      </c>
      <c r="BF150" s="133">
        <f>IF(U59=2,1,0)</f>
        <v>0</v>
      </c>
      <c r="BG150" s="133">
        <f>IF(U59=1,1,0)</f>
        <v>0</v>
      </c>
      <c r="BH150" s="133">
        <f>IF(AND(U59=0,T59&lt;&gt;0),1,0)</f>
        <v>0</v>
      </c>
      <c r="BI150" s="20"/>
    </row>
    <row r="151" spans="1:61" ht="13.5" hidden="1" customHeight="1" x14ac:dyDescent="0.25">
      <c r="A151" s="186"/>
      <c r="B151" s="187"/>
      <c r="C151" s="219"/>
      <c r="D151" s="218">
        <f t="shared" ref="D151:D158" si="220">D150</f>
        <v>0</v>
      </c>
      <c r="E151" s="190" t="str">
        <f>E9</f>
        <v>Rodenbach/Weilerbach</v>
      </c>
      <c r="F151" s="193"/>
      <c r="G151" s="194"/>
      <c r="H151" s="191"/>
      <c r="I151" s="192"/>
      <c r="J151" s="193"/>
      <c r="K151" s="194"/>
      <c r="L151" s="191"/>
      <c r="M151" s="192"/>
      <c r="N151" s="193"/>
      <c r="O151" s="194"/>
      <c r="P151" s="197" t="str">
        <f t="shared" si="216"/>
        <v/>
      </c>
      <c r="Q151" s="198" t="str">
        <f t="shared" si="204"/>
        <v/>
      </c>
      <c r="R151" s="197" t="str">
        <f t="shared" si="217"/>
        <v/>
      </c>
      <c r="S151" s="198" t="str">
        <f t="shared" si="205"/>
        <v/>
      </c>
      <c r="T151" s="182">
        <f t="shared" si="127"/>
        <v>0</v>
      </c>
      <c r="U151" s="183">
        <f t="shared" si="128"/>
        <v>0</v>
      </c>
      <c r="V151" s="355"/>
      <c r="W151" s="355"/>
      <c r="X151" s="355"/>
      <c r="Y151" s="355"/>
      <c r="Z151" s="355"/>
      <c r="AA151" s="355"/>
      <c r="AB151" s="355"/>
      <c r="AC151" s="355"/>
      <c r="AD151" s="355"/>
      <c r="AE151" s="355"/>
      <c r="AF151" s="355"/>
      <c r="AG151" s="355"/>
      <c r="AH151" s="355"/>
      <c r="AI151" s="355"/>
      <c r="AJ151" s="355"/>
      <c r="AK151" s="355"/>
      <c r="AL151" s="355"/>
      <c r="AM151" s="358" t="str">
        <f t="shared" ca="1" si="206"/>
        <v/>
      </c>
      <c r="AN151" s="358"/>
      <c r="AO151" s="357" t="str">
        <f t="shared" ca="1" si="218"/>
        <v/>
      </c>
      <c r="AP151" s="357"/>
      <c r="AQ151" s="184">
        <f t="shared" si="207"/>
        <v>0</v>
      </c>
      <c r="AR151" s="184">
        <f t="shared" si="219"/>
        <v>0</v>
      </c>
      <c r="AS151" s="20">
        <f t="shared" si="208"/>
        <v>0</v>
      </c>
      <c r="AT151" s="130">
        <f t="shared" si="209"/>
        <v>0</v>
      </c>
      <c r="AU151" s="184">
        <f t="shared" si="210"/>
        <v>0</v>
      </c>
      <c r="AV151" s="184">
        <f t="shared" si="211"/>
        <v>0</v>
      </c>
      <c r="AW151" s="20">
        <f t="shared" si="212"/>
        <v>0</v>
      </c>
      <c r="AX151" s="20">
        <f t="shared" si="213"/>
        <v>0</v>
      </c>
      <c r="AY151" s="184">
        <f t="shared" si="214"/>
        <v>0</v>
      </c>
      <c r="AZ151" s="184">
        <f t="shared" si="215"/>
        <v>0</v>
      </c>
      <c r="BA151" s="133">
        <f t="shared" si="140"/>
        <v>0</v>
      </c>
      <c r="BB151" s="133">
        <f t="shared" si="141"/>
        <v>0</v>
      </c>
      <c r="BC151" s="133">
        <f t="shared" si="142"/>
        <v>0</v>
      </c>
      <c r="BD151" s="133">
        <f t="shared" si="143"/>
        <v>0</v>
      </c>
      <c r="BE151" s="133">
        <f>IF(U70=3,1,0)</f>
        <v>0</v>
      </c>
      <c r="BF151" s="133">
        <f>IF(U70=2,1,0)</f>
        <v>0</v>
      </c>
      <c r="BG151" s="133">
        <f>IF(U70=1,1,0)</f>
        <v>0</v>
      </c>
      <c r="BH151" s="133">
        <f>IF(AND(U70=0,T70&lt;&gt;0),1,0)</f>
        <v>0</v>
      </c>
      <c r="BI151" s="20"/>
    </row>
    <row r="152" spans="1:61" ht="13.5" hidden="1" customHeight="1" x14ac:dyDescent="0.25">
      <c r="A152" s="186"/>
      <c r="B152" s="187"/>
      <c r="C152" s="219"/>
      <c r="D152" s="218">
        <f t="shared" si="220"/>
        <v>0</v>
      </c>
      <c r="E152" s="190" t="str">
        <f>E12</f>
        <v>Niederkirchen/Roßbach</v>
      </c>
      <c r="F152" s="193"/>
      <c r="G152" s="194"/>
      <c r="H152" s="191"/>
      <c r="I152" s="192"/>
      <c r="J152" s="193"/>
      <c r="K152" s="194"/>
      <c r="L152" s="191"/>
      <c r="M152" s="192"/>
      <c r="N152" s="193"/>
      <c r="O152" s="194"/>
      <c r="P152" s="197" t="str">
        <f t="shared" si="216"/>
        <v/>
      </c>
      <c r="Q152" s="198" t="str">
        <f t="shared" si="204"/>
        <v/>
      </c>
      <c r="R152" s="197" t="str">
        <f t="shared" si="217"/>
        <v/>
      </c>
      <c r="S152" s="198" t="str">
        <f t="shared" si="205"/>
        <v/>
      </c>
      <c r="T152" s="182">
        <f t="shared" si="127"/>
        <v>0</v>
      </c>
      <c r="U152" s="183">
        <f t="shared" si="128"/>
        <v>0</v>
      </c>
      <c r="V152" s="355"/>
      <c r="W152" s="355"/>
      <c r="X152" s="355"/>
      <c r="Y152" s="355"/>
      <c r="Z152" s="355"/>
      <c r="AA152" s="355"/>
      <c r="AB152" s="355"/>
      <c r="AC152" s="355"/>
      <c r="AD152" s="355"/>
      <c r="AE152" s="355"/>
      <c r="AF152" s="355"/>
      <c r="AG152" s="355"/>
      <c r="AH152" s="355"/>
      <c r="AI152" s="355"/>
      <c r="AJ152" s="355"/>
      <c r="AK152" s="355"/>
      <c r="AL152" s="355"/>
      <c r="AM152" s="356" t="str">
        <f t="shared" ca="1" si="206"/>
        <v/>
      </c>
      <c r="AN152" s="356"/>
      <c r="AO152" s="357" t="str">
        <f t="shared" ca="1" si="218"/>
        <v/>
      </c>
      <c r="AP152" s="357"/>
      <c r="AQ152" s="184">
        <f t="shared" si="207"/>
        <v>0</v>
      </c>
      <c r="AR152" s="184">
        <f t="shared" si="219"/>
        <v>0</v>
      </c>
      <c r="AS152" s="20">
        <f t="shared" si="208"/>
        <v>0</v>
      </c>
      <c r="AT152" s="130">
        <f t="shared" si="209"/>
        <v>0</v>
      </c>
      <c r="AU152" s="184">
        <f t="shared" si="210"/>
        <v>0</v>
      </c>
      <c r="AV152" s="184">
        <f t="shared" si="211"/>
        <v>0</v>
      </c>
      <c r="AW152" s="20">
        <f t="shared" si="212"/>
        <v>0</v>
      </c>
      <c r="AX152" s="20">
        <f t="shared" si="213"/>
        <v>0</v>
      </c>
      <c r="AY152" s="184">
        <f t="shared" si="214"/>
        <v>0</v>
      </c>
      <c r="AZ152" s="184">
        <f t="shared" si="215"/>
        <v>0</v>
      </c>
      <c r="BA152" s="133">
        <f t="shared" si="140"/>
        <v>0</v>
      </c>
      <c r="BB152" s="133">
        <f t="shared" si="141"/>
        <v>0</v>
      </c>
      <c r="BC152" s="133">
        <f t="shared" si="142"/>
        <v>0</v>
      </c>
      <c r="BD152" s="133">
        <f t="shared" si="143"/>
        <v>0</v>
      </c>
      <c r="BE152" s="133">
        <f>IF(U81=3,1,0)</f>
        <v>0</v>
      </c>
      <c r="BF152" s="133">
        <f>IF(U81=2,1,0)</f>
        <v>0</v>
      </c>
      <c r="BG152" s="133">
        <f>IF(U81=1,1,0)</f>
        <v>0</v>
      </c>
      <c r="BH152" s="133">
        <f>IF(AND(U81=0,T81&lt;&gt;0),1,0)</f>
        <v>0</v>
      </c>
      <c r="BI152" s="20"/>
    </row>
    <row r="153" spans="1:61" ht="13.5" hidden="1" customHeight="1" x14ac:dyDescent="0.25">
      <c r="A153" s="186"/>
      <c r="B153" s="187"/>
      <c r="C153" s="219"/>
      <c r="D153" s="218">
        <f t="shared" si="220"/>
        <v>0</v>
      </c>
      <c r="E153" s="190" t="str">
        <f>E15</f>
        <v>TV Rodenbach US II</v>
      </c>
      <c r="F153" s="193"/>
      <c r="G153" s="194"/>
      <c r="H153" s="191"/>
      <c r="I153" s="192"/>
      <c r="J153" s="193"/>
      <c r="K153" s="194"/>
      <c r="L153" s="191"/>
      <c r="M153" s="192"/>
      <c r="N153" s="193"/>
      <c r="O153" s="194"/>
      <c r="P153" s="197" t="str">
        <f t="shared" si="216"/>
        <v/>
      </c>
      <c r="Q153" s="198" t="str">
        <f t="shared" si="204"/>
        <v/>
      </c>
      <c r="R153" s="197" t="str">
        <f t="shared" si="217"/>
        <v/>
      </c>
      <c r="S153" s="198" t="str">
        <f t="shared" si="205"/>
        <v/>
      </c>
      <c r="T153" s="182">
        <f t="shared" si="127"/>
        <v>0</v>
      </c>
      <c r="U153" s="183">
        <f t="shared" si="128"/>
        <v>0</v>
      </c>
      <c r="V153" s="355"/>
      <c r="W153" s="355"/>
      <c r="X153" s="355"/>
      <c r="Y153" s="355"/>
      <c r="Z153" s="355"/>
      <c r="AA153" s="355"/>
      <c r="AB153" s="355"/>
      <c r="AC153" s="355"/>
      <c r="AD153" s="355"/>
      <c r="AE153" s="355"/>
      <c r="AF153" s="355"/>
      <c r="AG153" s="355"/>
      <c r="AH153" s="355"/>
      <c r="AI153" s="355"/>
      <c r="AJ153" s="355"/>
      <c r="AK153" s="355"/>
      <c r="AL153" s="355"/>
      <c r="AM153" s="358" t="str">
        <f t="shared" ca="1" si="206"/>
        <v/>
      </c>
      <c r="AN153" s="358"/>
      <c r="AO153" s="357" t="str">
        <f t="shared" ca="1" si="218"/>
        <v/>
      </c>
      <c r="AP153" s="357"/>
      <c r="AQ153" s="184">
        <f t="shared" si="207"/>
        <v>0</v>
      </c>
      <c r="AR153" s="184">
        <f t="shared" si="219"/>
        <v>0</v>
      </c>
      <c r="AS153" s="20">
        <f t="shared" si="208"/>
        <v>0</v>
      </c>
      <c r="AT153" s="130">
        <f t="shared" si="209"/>
        <v>0</v>
      </c>
      <c r="AU153" s="184">
        <f t="shared" si="210"/>
        <v>0</v>
      </c>
      <c r="AV153" s="184">
        <f t="shared" si="211"/>
        <v>0</v>
      </c>
      <c r="AW153" s="20">
        <f t="shared" si="212"/>
        <v>0</v>
      </c>
      <c r="AX153" s="20">
        <f t="shared" si="213"/>
        <v>0</v>
      </c>
      <c r="AY153" s="184">
        <f t="shared" si="214"/>
        <v>0</v>
      </c>
      <c r="AZ153" s="184">
        <f t="shared" si="215"/>
        <v>0</v>
      </c>
      <c r="BA153" s="133">
        <f t="shared" si="140"/>
        <v>0</v>
      </c>
      <c r="BB153" s="133">
        <f t="shared" si="141"/>
        <v>0</v>
      </c>
      <c r="BC153" s="133">
        <f t="shared" si="142"/>
        <v>0</v>
      </c>
      <c r="BD153" s="133">
        <f t="shared" si="143"/>
        <v>0</v>
      </c>
      <c r="BE153" s="133">
        <f>IF(U92=3,1,0)</f>
        <v>0</v>
      </c>
      <c r="BF153" s="133">
        <f>IF(U92=2,1,0)</f>
        <v>0</v>
      </c>
      <c r="BG153" s="133">
        <f>IF(U92=1,1,0)</f>
        <v>0</v>
      </c>
      <c r="BH153" s="133">
        <f>IF(AND(U92=0,T92&lt;&gt;0),1,0)</f>
        <v>0</v>
      </c>
      <c r="BI153" s="20"/>
    </row>
    <row r="154" spans="1:61" ht="13.5" hidden="1" customHeight="1" x14ac:dyDescent="0.25">
      <c r="A154" s="186"/>
      <c r="B154" s="187"/>
      <c r="C154" s="219"/>
      <c r="D154" s="218">
        <f t="shared" si="220"/>
        <v>0</v>
      </c>
      <c r="E154" s="190">
        <f>E18</f>
        <v>0</v>
      </c>
      <c r="F154" s="193"/>
      <c r="G154" s="194"/>
      <c r="H154" s="191"/>
      <c r="I154" s="192"/>
      <c r="J154" s="193"/>
      <c r="K154" s="194"/>
      <c r="L154" s="191"/>
      <c r="M154" s="192"/>
      <c r="N154" s="193"/>
      <c r="O154" s="194"/>
      <c r="P154" s="197" t="str">
        <f t="shared" si="216"/>
        <v/>
      </c>
      <c r="Q154" s="198" t="str">
        <f t="shared" si="204"/>
        <v/>
      </c>
      <c r="R154" s="197" t="str">
        <f t="shared" si="217"/>
        <v/>
      </c>
      <c r="S154" s="198" t="str">
        <f t="shared" si="205"/>
        <v/>
      </c>
      <c r="T154" s="182">
        <f t="shared" si="127"/>
        <v>0</v>
      </c>
      <c r="U154" s="183">
        <f t="shared" si="128"/>
        <v>0</v>
      </c>
      <c r="V154" s="355"/>
      <c r="W154" s="355"/>
      <c r="X154" s="355"/>
      <c r="Y154" s="355"/>
      <c r="Z154" s="355"/>
      <c r="AA154" s="355"/>
      <c r="AB154" s="355"/>
      <c r="AC154" s="355"/>
      <c r="AD154" s="355"/>
      <c r="AE154" s="355"/>
      <c r="AF154" s="355"/>
      <c r="AG154" s="355"/>
      <c r="AH154" s="355"/>
      <c r="AI154" s="355"/>
      <c r="AJ154" s="355"/>
      <c r="AK154" s="355"/>
      <c r="AL154" s="355"/>
      <c r="AM154" s="358" t="str">
        <f t="shared" ca="1" si="206"/>
        <v/>
      </c>
      <c r="AN154" s="358"/>
      <c r="AO154" s="357" t="str">
        <f t="shared" ca="1" si="218"/>
        <v/>
      </c>
      <c r="AP154" s="357"/>
      <c r="AQ154" s="184">
        <f t="shared" si="207"/>
        <v>0</v>
      </c>
      <c r="AR154" s="184">
        <f t="shared" si="219"/>
        <v>0</v>
      </c>
      <c r="AS154" s="20">
        <f t="shared" si="208"/>
        <v>0</v>
      </c>
      <c r="AT154" s="130">
        <f t="shared" si="209"/>
        <v>0</v>
      </c>
      <c r="AU154" s="184">
        <f t="shared" si="210"/>
        <v>0</v>
      </c>
      <c r="AV154" s="184">
        <f t="shared" si="211"/>
        <v>0</v>
      </c>
      <c r="AW154" s="20">
        <f t="shared" si="212"/>
        <v>0</v>
      </c>
      <c r="AX154" s="20">
        <f t="shared" si="213"/>
        <v>0</v>
      </c>
      <c r="AY154" s="184">
        <f t="shared" si="214"/>
        <v>0</v>
      </c>
      <c r="AZ154" s="184">
        <f t="shared" si="215"/>
        <v>0</v>
      </c>
      <c r="BA154" s="133">
        <f t="shared" si="140"/>
        <v>0</v>
      </c>
      <c r="BB154" s="133">
        <f t="shared" si="141"/>
        <v>0</v>
      </c>
      <c r="BC154" s="133">
        <f t="shared" si="142"/>
        <v>0</v>
      </c>
      <c r="BD154" s="133">
        <f t="shared" si="143"/>
        <v>0</v>
      </c>
      <c r="BE154" s="133">
        <f>IF(U103=3,1,0)</f>
        <v>0</v>
      </c>
      <c r="BF154" s="133">
        <f>IF(U103=2,1,0)</f>
        <v>0</v>
      </c>
      <c r="BG154" s="133">
        <f>IF(U103=1,1,0)</f>
        <v>0</v>
      </c>
      <c r="BH154" s="133">
        <f>IF(AND(U103=0,T103&lt;&gt;0),1,0)</f>
        <v>0</v>
      </c>
      <c r="BI154" s="20"/>
    </row>
    <row r="155" spans="1:61" ht="13.5" hidden="1" customHeight="1" x14ac:dyDescent="0.25">
      <c r="A155" s="186"/>
      <c r="B155" s="187"/>
      <c r="C155" s="219"/>
      <c r="D155" s="218">
        <f t="shared" si="220"/>
        <v>0</v>
      </c>
      <c r="E155" s="190">
        <f>E21</f>
        <v>0</v>
      </c>
      <c r="F155" s="193"/>
      <c r="G155" s="194"/>
      <c r="H155" s="191"/>
      <c r="I155" s="192"/>
      <c r="J155" s="193"/>
      <c r="K155" s="194"/>
      <c r="L155" s="191"/>
      <c r="M155" s="192"/>
      <c r="N155" s="193"/>
      <c r="O155" s="194"/>
      <c r="P155" s="197" t="str">
        <f t="shared" si="216"/>
        <v/>
      </c>
      <c r="Q155" s="198" t="str">
        <f t="shared" si="204"/>
        <v/>
      </c>
      <c r="R155" s="197" t="str">
        <f t="shared" si="217"/>
        <v/>
      </c>
      <c r="S155" s="198" t="str">
        <f t="shared" si="205"/>
        <v/>
      </c>
      <c r="T155" s="182">
        <f t="shared" si="127"/>
        <v>0</v>
      </c>
      <c r="U155" s="183">
        <f t="shared" si="128"/>
        <v>0</v>
      </c>
      <c r="V155" s="355"/>
      <c r="W155" s="355"/>
      <c r="X155" s="355"/>
      <c r="Y155" s="355"/>
      <c r="Z155" s="355"/>
      <c r="AA155" s="355"/>
      <c r="AB155" s="355"/>
      <c r="AC155" s="355"/>
      <c r="AD155" s="355"/>
      <c r="AE155" s="355"/>
      <c r="AF155" s="355"/>
      <c r="AG155" s="355"/>
      <c r="AH155" s="355"/>
      <c r="AI155" s="355"/>
      <c r="AJ155" s="355"/>
      <c r="AK155" s="355"/>
      <c r="AL155" s="355"/>
      <c r="AM155" s="358" t="str">
        <f t="shared" ca="1" si="206"/>
        <v/>
      </c>
      <c r="AN155" s="358"/>
      <c r="AO155" s="357" t="str">
        <f t="shared" ca="1" si="218"/>
        <v/>
      </c>
      <c r="AP155" s="357"/>
      <c r="AQ155" s="184">
        <f t="shared" si="207"/>
        <v>0</v>
      </c>
      <c r="AR155" s="184">
        <f t="shared" si="219"/>
        <v>0</v>
      </c>
      <c r="AS155" s="20">
        <f t="shared" si="208"/>
        <v>0</v>
      </c>
      <c r="AT155" s="130">
        <f t="shared" si="209"/>
        <v>0</v>
      </c>
      <c r="AU155" s="184">
        <f t="shared" si="210"/>
        <v>0</v>
      </c>
      <c r="AV155" s="184">
        <f t="shared" si="211"/>
        <v>0</v>
      </c>
      <c r="AW155" s="20">
        <f t="shared" si="212"/>
        <v>0</v>
      </c>
      <c r="AX155" s="20">
        <f t="shared" si="213"/>
        <v>0</v>
      </c>
      <c r="AY155" s="184">
        <f t="shared" si="214"/>
        <v>0</v>
      </c>
      <c r="AZ155" s="184">
        <f t="shared" si="215"/>
        <v>0</v>
      </c>
      <c r="BA155" s="133">
        <f t="shared" si="140"/>
        <v>0</v>
      </c>
      <c r="BB155" s="133">
        <f t="shared" si="141"/>
        <v>0</v>
      </c>
      <c r="BC155" s="133">
        <f t="shared" si="142"/>
        <v>0</v>
      </c>
      <c r="BD155" s="133">
        <f t="shared" si="143"/>
        <v>0</v>
      </c>
      <c r="BE155" s="133">
        <f>IF(U114=3,1,0)</f>
        <v>0</v>
      </c>
      <c r="BF155" s="133">
        <f>IF(U114=2,1,0)</f>
        <v>0</v>
      </c>
      <c r="BG155" s="133">
        <f>IF(U114=1,1,0)</f>
        <v>0</v>
      </c>
      <c r="BH155" s="133">
        <f>IF(AND(U114=0,T114&lt;&gt;0),1,0)</f>
        <v>0</v>
      </c>
      <c r="BI155" s="20"/>
    </row>
    <row r="156" spans="1:61" ht="13.5" hidden="1" customHeight="1" x14ac:dyDescent="0.25">
      <c r="A156" s="186"/>
      <c r="B156" s="187"/>
      <c r="C156" s="219"/>
      <c r="D156" s="218">
        <f t="shared" si="220"/>
        <v>0</v>
      </c>
      <c r="E156" s="190">
        <f>E24</f>
        <v>0</v>
      </c>
      <c r="F156" s="193"/>
      <c r="G156" s="194"/>
      <c r="H156" s="191"/>
      <c r="I156" s="192"/>
      <c r="J156" s="193"/>
      <c r="K156" s="194"/>
      <c r="L156" s="191"/>
      <c r="M156" s="192"/>
      <c r="N156" s="193"/>
      <c r="O156" s="194"/>
      <c r="P156" s="197" t="str">
        <f t="shared" si="216"/>
        <v/>
      </c>
      <c r="Q156" s="198" t="str">
        <f t="shared" si="204"/>
        <v/>
      </c>
      <c r="R156" s="197" t="str">
        <f t="shared" si="217"/>
        <v/>
      </c>
      <c r="S156" s="198" t="str">
        <f t="shared" si="205"/>
        <v/>
      </c>
      <c r="T156" s="182">
        <f t="shared" si="127"/>
        <v>0</v>
      </c>
      <c r="U156" s="183">
        <f t="shared" si="128"/>
        <v>0</v>
      </c>
      <c r="V156" s="355"/>
      <c r="W156" s="355"/>
      <c r="X156" s="355"/>
      <c r="Y156" s="355"/>
      <c r="Z156" s="355"/>
      <c r="AA156" s="355"/>
      <c r="AB156" s="355"/>
      <c r="AC156" s="355"/>
      <c r="AD156" s="355"/>
      <c r="AE156" s="355"/>
      <c r="AF156" s="355"/>
      <c r="AG156" s="355"/>
      <c r="AH156" s="355"/>
      <c r="AI156" s="355"/>
      <c r="AJ156" s="355"/>
      <c r="AK156" s="355"/>
      <c r="AL156" s="355"/>
      <c r="AM156" s="358" t="str">
        <f t="shared" ca="1" si="206"/>
        <v/>
      </c>
      <c r="AN156" s="358"/>
      <c r="AO156" s="357" t="str">
        <f t="shared" ca="1" si="218"/>
        <v/>
      </c>
      <c r="AP156" s="357"/>
      <c r="AQ156" s="184">
        <f t="shared" si="207"/>
        <v>0</v>
      </c>
      <c r="AR156" s="184">
        <f t="shared" si="219"/>
        <v>0</v>
      </c>
      <c r="AS156" s="20">
        <f t="shared" si="208"/>
        <v>0</v>
      </c>
      <c r="AT156" s="130">
        <f t="shared" si="209"/>
        <v>0</v>
      </c>
      <c r="AU156" s="184">
        <f t="shared" si="210"/>
        <v>0</v>
      </c>
      <c r="AV156" s="184">
        <f t="shared" si="211"/>
        <v>0</v>
      </c>
      <c r="AW156" s="20">
        <f t="shared" si="212"/>
        <v>0</v>
      </c>
      <c r="AX156" s="20">
        <f t="shared" si="213"/>
        <v>0</v>
      </c>
      <c r="AY156" s="184">
        <f t="shared" si="214"/>
        <v>0</v>
      </c>
      <c r="AZ156" s="184">
        <f t="shared" si="215"/>
        <v>0</v>
      </c>
      <c r="BA156" s="133">
        <f t="shared" si="140"/>
        <v>0</v>
      </c>
      <c r="BB156" s="133">
        <f t="shared" si="141"/>
        <v>0</v>
      </c>
      <c r="BC156" s="133">
        <f t="shared" si="142"/>
        <v>0</v>
      </c>
      <c r="BD156" s="133">
        <f t="shared" si="143"/>
        <v>0</v>
      </c>
      <c r="BE156" s="133">
        <f>IF(U125=3,1,0)</f>
        <v>0</v>
      </c>
      <c r="BF156" s="133">
        <f>IF(U125=2,1,0)</f>
        <v>0</v>
      </c>
      <c r="BG156" s="133">
        <f>IF(U125=1,1,0)</f>
        <v>0</v>
      </c>
      <c r="BH156" s="133">
        <f>IF(AND(U125=0,T125&lt;&gt;0),1,0)</f>
        <v>0</v>
      </c>
      <c r="BI156" s="20"/>
    </row>
    <row r="157" spans="1:61" ht="13.5" hidden="1" customHeight="1" x14ac:dyDescent="0.25">
      <c r="A157" s="186"/>
      <c r="B157" s="187"/>
      <c r="C157" s="219"/>
      <c r="D157" s="218">
        <f t="shared" si="220"/>
        <v>0</v>
      </c>
      <c r="E157" s="190">
        <f>E27</f>
        <v>0</v>
      </c>
      <c r="F157" s="193"/>
      <c r="G157" s="194"/>
      <c r="H157" s="191"/>
      <c r="I157" s="192"/>
      <c r="J157" s="193"/>
      <c r="K157" s="194"/>
      <c r="L157" s="191"/>
      <c r="M157" s="192"/>
      <c r="N157" s="193"/>
      <c r="O157" s="194"/>
      <c r="P157" s="197" t="str">
        <f t="shared" si="216"/>
        <v/>
      </c>
      <c r="Q157" s="198" t="str">
        <f t="shared" si="204"/>
        <v/>
      </c>
      <c r="R157" s="197" t="str">
        <f t="shared" si="217"/>
        <v/>
      </c>
      <c r="S157" s="198" t="str">
        <f t="shared" si="205"/>
        <v/>
      </c>
      <c r="T157" s="182">
        <f t="shared" si="127"/>
        <v>0</v>
      </c>
      <c r="U157" s="183">
        <f t="shared" si="128"/>
        <v>0</v>
      </c>
      <c r="V157" s="355"/>
      <c r="W157" s="355"/>
      <c r="X157" s="355"/>
      <c r="Y157" s="355"/>
      <c r="Z157" s="355"/>
      <c r="AA157" s="355"/>
      <c r="AB157" s="355"/>
      <c r="AC157" s="355"/>
      <c r="AD157" s="355"/>
      <c r="AE157" s="355"/>
      <c r="AF157" s="355"/>
      <c r="AG157" s="355"/>
      <c r="AH157" s="355"/>
      <c r="AI157" s="355"/>
      <c r="AJ157" s="355"/>
      <c r="AK157" s="355"/>
      <c r="AL157" s="355"/>
      <c r="AM157" s="358" t="str">
        <f t="shared" ca="1" si="206"/>
        <v/>
      </c>
      <c r="AN157" s="358"/>
      <c r="AO157" s="357" t="str">
        <f t="shared" ca="1" si="218"/>
        <v/>
      </c>
      <c r="AP157" s="357"/>
      <c r="AQ157" s="184">
        <f t="shared" si="207"/>
        <v>0</v>
      </c>
      <c r="AR157" s="184">
        <f t="shared" si="219"/>
        <v>0</v>
      </c>
      <c r="AS157" s="20">
        <f t="shared" si="208"/>
        <v>0</v>
      </c>
      <c r="AT157" s="130">
        <f t="shared" si="209"/>
        <v>0</v>
      </c>
      <c r="AU157" s="184">
        <f t="shared" si="210"/>
        <v>0</v>
      </c>
      <c r="AV157" s="184">
        <f t="shared" si="211"/>
        <v>0</v>
      </c>
      <c r="AW157" s="20">
        <f t="shared" si="212"/>
        <v>0</v>
      </c>
      <c r="AX157" s="20">
        <f t="shared" si="213"/>
        <v>0</v>
      </c>
      <c r="AY157" s="184">
        <f t="shared" si="214"/>
        <v>0</v>
      </c>
      <c r="AZ157" s="184">
        <f t="shared" si="215"/>
        <v>0</v>
      </c>
      <c r="BA157" s="133">
        <f t="shared" si="140"/>
        <v>0</v>
      </c>
      <c r="BB157" s="133">
        <f t="shared" si="141"/>
        <v>0</v>
      </c>
      <c r="BC157" s="133">
        <f t="shared" si="142"/>
        <v>0</v>
      </c>
      <c r="BD157" s="133">
        <f t="shared" si="143"/>
        <v>0</v>
      </c>
      <c r="BE157" s="133">
        <f>IF(U136=3,1,0)</f>
        <v>0</v>
      </c>
      <c r="BF157" s="133">
        <f>IF(U136=2,1,0)</f>
        <v>0</v>
      </c>
      <c r="BG157" s="133">
        <f>IF(U136=1,1,0)</f>
        <v>0</v>
      </c>
      <c r="BH157" s="133">
        <f>IF(AND(U136=0,T136&lt;&gt;0),1,0)</f>
        <v>0</v>
      </c>
      <c r="BI157" s="20"/>
    </row>
    <row r="158" spans="1:61" ht="13.5" hidden="1" customHeight="1" x14ac:dyDescent="0.25">
      <c r="A158" s="200"/>
      <c r="B158" s="201"/>
      <c r="C158" s="220"/>
      <c r="D158" s="221">
        <f t="shared" si="220"/>
        <v>0</v>
      </c>
      <c r="E158" s="222">
        <f>E30</f>
        <v>0</v>
      </c>
      <c r="F158" s="206"/>
      <c r="G158" s="207"/>
      <c r="H158" s="204"/>
      <c r="I158" s="205"/>
      <c r="J158" s="206"/>
      <c r="K158" s="207"/>
      <c r="L158" s="204"/>
      <c r="M158" s="205"/>
      <c r="N158" s="206"/>
      <c r="O158" s="207"/>
      <c r="P158" s="210" t="str">
        <f t="shared" si="216"/>
        <v/>
      </c>
      <c r="Q158" s="211" t="str">
        <f t="shared" si="204"/>
        <v/>
      </c>
      <c r="R158" s="210" t="str">
        <f t="shared" si="217"/>
        <v/>
      </c>
      <c r="S158" s="211" t="str">
        <f t="shared" si="205"/>
        <v/>
      </c>
      <c r="T158" s="182">
        <f t="shared" si="127"/>
        <v>0</v>
      </c>
      <c r="U158" s="183">
        <f t="shared" si="128"/>
        <v>0</v>
      </c>
      <c r="V158" s="359"/>
      <c r="W158" s="359"/>
      <c r="X158" s="359"/>
      <c r="Y158" s="359"/>
      <c r="Z158" s="359"/>
      <c r="AA158" s="359"/>
      <c r="AB158" s="359"/>
      <c r="AC158" s="359"/>
      <c r="AD158" s="359"/>
      <c r="AE158" s="359"/>
      <c r="AF158" s="359"/>
      <c r="AG158" s="359"/>
      <c r="AH158" s="359"/>
      <c r="AI158" s="359"/>
      <c r="AJ158" s="359"/>
      <c r="AK158" s="359"/>
      <c r="AL158" s="359"/>
      <c r="AM158" s="360" t="str">
        <f t="shared" ca="1" si="206"/>
        <v/>
      </c>
      <c r="AN158" s="360"/>
      <c r="AO158" s="361" t="str">
        <f t="shared" ca="1" si="218"/>
        <v/>
      </c>
      <c r="AP158" s="361"/>
      <c r="AQ158" s="184">
        <f t="shared" si="207"/>
        <v>0</v>
      </c>
      <c r="AR158" s="184">
        <f t="shared" si="219"/>
        <v>0</v>
      </c>
      <c r="AS158" s="20">
        <f t="shared" si="208"/>
        <v>0</v>
      </c>
      <c r="AT158" s="130">
        <f t="shared" si="209"/>
        <v>0</v>
      </c>
      <c r="AU158" s="184">
        <f t="shared" si="210"/>
        <v>0</v>
      </c>
      <c r="AV158" s="184">
        <f t="shared" si="211"/>
        <v>0</v>
      </c>
      <c r="AW158" s="20">
        <f t="shared" si="212"/>
        <v>0</v>
      </c>
      <c r="AX158" s="20">
        <f t="shared" si="213"/>
        <v>0</v>
      </c>
      <c r="AY158" s="184">
        <f t="shared" si="214"/>
        <v>0</v>
      </c>
      <c r="AZ158" s="184">
        <f t="shared" si="215"/>
        <v>0</v>
      </c>
      <c r="BA158" s="133">
        <f t="shared" si="140"/>
        <v>0</v>
      </c>
      <c r="BB158" s="133">
        <f t="shared" si="141"/>
        <v>0</v>
      </c>
      <c r="BC158" s="133">
        <f t="shared" si="142"/>
        <v>0</v>
      </c>
      <c r="BD158" s="133">
        <f t="shared" si="143"/>
        <v>0</v>
      </c>
      <c r="BE158" s="133">
        <f>IF(U147=3,1,0)</f>
        <v>0</v>
      </c>
      <c r="BF158" s="133">
        <f>IF(U147=2,1,0)</f>
        <v>0</v>
      </c>
      <c r="BG158" s="133">
        <f>IF(U147=1,1,0)</f>
        <v>0</v>
      </c>
      <c r="BH158" s="133">
        <f>IF(AND(U147=0,T147&lt;&gt;0),1,0)</f>
        <v>0</v>
      </c>
      <c r="BI158" s="20"/>
    </row>
    <row r="159" spans="1:61" ht="12.75" customHeight="1" x14ac:dyDescent="0.25">
      <c r="A159" s="18"/>
      <c r="C159" s="20"/>
      <c r="AQ159" s="225"/>
      <c r="AR159" s="225"/>
      <c r="AS159" s="225"/>
      <c r="AU159" s="225"/>
      <c r="AV159" s="225"/>
      <c r="AW159" s="225"/>
      <c r="AX159" s="225"/>
      <c r="AY159" s="225"/>
      <c r="AZ159" s="225"/>
      <c r="BA159" s="214">
        <f t="shared" ref="BA159:BH159" si="221">SUM(BA149:BA158)</f>
        <v>0</v>
      </c>
      <c r="BB159" s="214">
        <f t="shared" si="221"/>
        <v>0</v>
      </c>
      <c r="BC159" s="214">
        <f t="shared" si="221"/>
        <v>0</v>
      </c>
      <c r="BD159" s="214">
        <f t="shared" si="221"/>
        <v>0</v>
      </c>
      <c r="BE159" s="214">
        <f t="shared" si="221"/>
        <v>0</v>
      </c>
      <c r="BF159" s="214">
        <f t="shared" si="221"/>
        <v>0</v>
      </c>
      <c r="BG159" s="214">
        <f t="shared" si="221"/>
        <v>0</v>
      </c>
      <c r="BH159" s="214">
        <f t="shared" si="221"/>
        <v>0</v>
      </c>
      <c r="BI159" s="20">
        <f>SUM(BA159:BH159)</f>
        <v>0</v>
      </c>
    </row>
  </sheetData>
  <mergeCells count="387">
    <mergeCell ref="P2:Q2"/>
    <mergeCell ref="R2:S2"/>
    <mergeCell ref="R1:S1"/>
    <mergeCell ref="F1:G1"/>
    <mergeCell ref="H1:I1"/>
    <mergeCell ref="J1:K1"/>
    <mergeCell ref="L1:M1"/>
    <mergeCell ref="N1:O1"/>
    <mergeCell ref="P1:Q1"/>
    <mergeCell ref="E3:E5"/>
    <mergeCell ref="E6:E8"/>
    <mergeCell ref="E9:E11"/>
    <mergeCell ref="E12:E14"/>
    <mergeCell ref="F2:G2"/>
    <mergeCell ref="H2:I2"/>
    <mergeCell ref="J2:K2"/>
    <mergeCell ref="L2:M2"/>
    <mergeCell ref="N2:O2"/>
    <mergeCell ref="T1:U1"/>
    <mergeCell ref="V1:W1"/>
    <mergeCell ref="X1:Y1"/>
    <mergeCell ref="Z1:AA1"/>
    <mergeCell ref="AL1:AM1"/>
    <mergeCell ref="AN1:AO1"/>
    <mergeCell ref="AP1:AQ1"/>
    <mergeCell ref="T2:U2"/>
    <mergeCell ref="V2:W2"/>
    <mergeCell ref="X2:Y2"/>
    <mergeCell ref="Z2:AA2"/>
    <mergeCell ref="AG2:AH2"/>
    <mergeCell ref="AI2:AJ2"/>
    <mergeCell ref="AL2:AM2"/>
    <mergeCell ref="AN2:AO2"/>
    <mergeCell ref="AP2:AQ2"/>
    <mergeCell ref="E15:E17"/>
    <mergeCell ref="E18:E20"/>
    <mergeCell ref="E21:E23"/>
    <mergeCell ref="E24:E26"/>
    <mergeCell ref="E27:E29"/>
    <mergeCell ref="E30:E32"/>
    <mergeCell ref="E33:E35"/>
    <mergeCell ref="F37:G37"/>
    <mergeCell ref="H37:I37"/>
    <mergeCell ref="J37:K37"/>
    <mergeCell ref="L37:M37"/>
    <mergeCell ref="N37:O37"/>
    <mergeCell ref="P37:Q37"/>
    <mergeCell ref="R37:S37"/>
    <mergeCell ref="T37:U37"/>
    <mergeCell ref="V37:AM37"/>
    <mergeCell ref="BA37:BD37"/>
    <mergeCell ref="BE37:BH37"/>
    <mergeCell ref="AQ38:AR38"/>
    <mergeCell ref="AS38:AT38"/>
    <mergeCell ref="AU38:AV38"/>
    <mergeCell ref="AW38:AX38"/>
    <mergeCell ref="AY38:AZ38"/>
    <mergeCell ref="V39:AL39"/>
    <mergeCell ref="AM39:AN39"/>
    <mergeCell ref="AO39:AP39"/>
    <mergeCell ref="V40:AL40"/>
    <mergeCell ref="AM40:AN40"/>
    <mergeCell ref="AO40:AP40"/>
    <mergeCell ref="V41:AL41"/>
    <mergeCell ref="AM41:AN41"/>
    <mergeCell ref="AO41:AP41"/>
    <mergeCell ref="V42:AL42"/>
    <mergeCell ref="AM42:AN42"/>
    <mergeCell ref="AO42:AP42"/>
    <mergeCell ref="V43:AL43"/>
    <mergeCell ref="AM43:AN43"/>
    <mergeCell ref="AO43:AP43"/>
    <mergeCell ref="V44:AL44"/>
    <mergeCell ref="AM44:AN44"/>
    <mergeCell ref="AO44:AP44"/>
    <mergeCell ref="V45:AL45"/>
    <mergeCell ref="AM45:AN45"/>
    <mergeCell ref="AO45:AP45"/>
    <mergeCell ref="V46:AL46"/>
    <mergeCell ref="AM46:AN46"/>
    <mergeCell ref="AO46:AP46"/>
    <mergeCell ref="V47:AL47"/>
    <mergeCell ref="AM47:AN47"/>
    <mergeCell ref="AO47:AP47"/>
    <mergeCell ref="V48:AL48"/>
    <mergeCell ref="AM48:AN48"/>
    <mergeCell ref="AO48:AP48"/>
    <mergeCell ref="V50:AL50"/>
    <mergeCell ref="AM50:AN50"/>
    <mergeCell ref="AO50:AP50"/>
    <mergeCell ref="V51:AL51"/>
    <mergeCell ref="AM51:AN51"/>
    <mergeCell ref="AO51:AP51"/>
    <mergeCell ref="V52:AL52"/>
    <mergeCell ref="AM52:AN52"/>
    <mergeCell ref="AO52:AP52"/>
    <mergeCell ref="V53:AL53"/>
    <mergeCell ref="AM53:AN53"/>
    <mergeCell ref="AO53:AP53"/>
    <mergeCell ref="V54:AL54"/>
    <mergeCell ref="AM54:AN54"/>
    <mergeCell ref="AO54:AP54"/>
    <mergeCell ref="V55:AL55"/>
    <mergeCell ref="AM55:AN55"/>
    <mergeCell ref="AO55:AP55"/>
    <mergeCell ref="V56:AL56"/>
    <mergeCell ref="AM56:AN56"/>
    <mergeCell ref="AO56:AP56"/>
    <mergeCell ref="AM57:AN57"/>
    <mergeCell ref="AO57:AP57"/>
    <mergeCell ref="V58:AL58"/>
    <mergeCell ref="AM58:AN58"/>
    <mergeCell ref="AO58:AP58"/>
    <mergeCell ref="V59:AL59"/>
    <mergeCell ref="AM59:AN59"/>
    <mergeCell ref="AO59:AP59"/>
    <mergeCell ref="V61:AL61"/>
    <mergeCell ref="AM61:AN61"/>
    <mergeCell ref="AO61:AP61"/>
    <mergeCell ref="V57:AL57"/>
    <mergeCell ref="V62:AL62"/>
    <mergeCell ref="AM62:AN62"/>
    <mergeCell ref="AO62:AP62"/>
    <mergeCell ref="V63:AL63"/>
    <mergeCell ref="AM63:AN63"/>
    <mergeCell ref="AO63:AP63"/>
    <mergeCell ref="V64:AL64"/>
    <mergeCell ref="AM64:AN64"/>
    <mergeCell ref="AO64:AP64"/>
    <mergeCell ref="AM65:AN65"/>
    <mergeCell ref="AO65:AP65"/>
    <mergeCell ref="V66:AL66"/>
    <mergeCell ref="AM66:AN66"/>
    <mergeCell ref="AO66:AP66"/>
    <mergeCell ref="V67:AL67"/>
    <mergeCell ref="AM67:AN67"/>
    <mergeCell ref="AO67:AP67"/>
    <mergeCell ref="V68:AL68"/>
    <mergeCell ref="AM68:AN68"/>
    <mergeCell ref="AO68:AP68"/>
    <mergeCell ref="V65:AL65"/>
    <mergeCell ref="AM69:AN69"/>
    <mergeCell ref="AO69:AP69"/>
    <mergeCell ref="V70:AL70"/>
    <mergeCell ref="AM70:AN70"/>
    <mergeCell ref="AO70:AP70"/>
    <mergeCell ref="V72:AL72"/>
    <mergeCell ref="AM72:AN72"/>
    <mergeCell ref="AO72:AP72"/>
    <mergeCell ref="V73:AL73"/>
    <mergeCell ref="AM73:AN73"/>
    <mergeCell ref="AO73:AP73"/>
    <mergeCell ref="V69:AL69"/>
    <mergeCell ref="V74:AL74"/>
    <mergeCell ref="AM74:AN74"/>
    <mergeCell ref="AO74:AP74"/>
    <mergeCell ref="V75:AL75"/>
    <mergeCell ref="AM75:AN75"/>
    <mergeCell ref="AO75:AP75"/>
    <mergeCell ref="V76:AL76"/>
    <mergeCell ref="AM76:AN76"/>
    <mergeCell ref="AO76:AP76"/>
    <mergeCell ref="V77:AL77"/>
    <mergeCell ref="AM77:AN77"/>
    <mergeCell ref="AO77:AP77"/>
    <mergeCell ref="V78:AL78"/>
    <mergeCell ref="AM78:AN78"/>
    <mergeCell ref="AO78:AP78"/>
    <mergeCell ref="V79:AL79"/>
    <mergeCell ref="AM79:AN79"/>
    <mergeCell ref="AO79:AP79"/>
    <mergeCell ref="V80:AL80"/>
    <mergeCell ref="AM80:AN80"/>
    <mergeCell ref="AO80:AP80"/>
    <mergeCell ref="V81:AL81"/>
    <mergeCell ref="AM81:AN81"/>
    <mergeCell ref="AO81:AP81"/>
    <mergeCell ref="V83:AL83"/>
    <mergeCell ref="AM83:AN83"/>
    <mergeCell ref="AO83:AP83"/>
    <mergeCell ref="V84:AL84"/>
    <mergeCell ref="AM84:AN84"/>
    <mergeCell ref="AO84:AP84"/>
    <mergeCell ref="V85:AL85"/>
    <mergeCell ref="AM85:AN85"/>
    <mergeCell ref="AO85:AP85"/>
    <mergeCell ref="V86:AL86"/>
    <mergeCell ref="AM86:AN86"/>
    <mergeCell ref="AO86:AP86"/>
    <mergeCell ref="V87:AL87"/>
    <mergeCell ref="AM87:AN87"/>
    <mergeCell ref="AO87:AP87"/>
    <mergeCell ref="V88:AL88"/>
    <mergeCell ref="AM88:AN88"/>
    <mergeCell ref="AO88:AP88"/>
    <mergeCell ref="V89:AL89"/>
    <mergeCell ref="AM89:AN89"/>
    <mergeCell ref="AO89:AP89"/>
    <mergeCell ref="V90:AL90"/>
    <mergeCell ref="AM90:AN90"/>
    <mergeCell ref="AO90:AP90"/>
    <mergeCell ref="V91:AL91"/>
    <mergeCell ref="AM91:AN91"/>
    <mergeCell ref="AO91:AP91"/>
    <mergeCell ref="V92:AL92"/>
    <mergeCell ref="AM92:AN92"/>
    <mergeCell ref="AO92:AP92"/>
    <mergeCell ref="V94:AL94"/>
    <mergeCell ref="AM94:AN94"/>
    <mergeCell ref="AO94:AP94"/>
    <mergeCell ref="V95:AL95"/>
    <mergeCell ref="AM95:AN95"/>
    <mergeCell ref="AO95:AP95"/>
    <mergeCell ref="V96:AL96"/>
    <mergeCell ref="AM96:AN96"/>
    <mergeCell ref="AO96:AP96"/>
    <mergeCell ref="V97:AL97"/>
    <mergeCell ref="AM97:AN97"/>
    <mergeCell ref="AO97:AP97"/>
    <mergeCell ref="V98:AL98"/>
    <mergeCell ref="AM98:AN98"/>
    <mergeCell ref="AO98:AP98"/>
    <mergeCell ref="V99:AL99"/>
    <mergeCell ref="AM99:AN99"/>
    <mergeCell ref="AO99:AP99"/>
    <mergeCell ref="V100:AL100"/>
    <mergeCell ref="AM100:AN100"/>
    <mergeCell ref="AO100:AP100"/>
    <mergeCell ref="V101:AL101"/>
    <mergeCell ref="AM101:AN101"/>
    <mergeCell ref="AO101:AP101"/>
    <mergeCell ref="V102:AL102"/>
    <mergeCell ref="AM102:AN102"/>
    <mergeCell ref="AO102:AP102"/>
    <mergeCell ref="V103:AL103"/>
    <mergeCell ref="AM103:AN103"/>
    <mergeCell ref="AO103:AP103"/>
    <mergeCell ref="V105:AL105"/>
    <mergeCell ref="AM105:AN105"/>
    <mergeCell ref="AO105:AP105"/>
    <mergeCell ref="V106:AL106"/>
    <mergeCell ref="AM106:AN106"/>
    <mergeCell ref="AO106:AP106"/>
    <mergeCell ref="V107:AL107"/>
    <mergeCell ref="AM107:AN107"/>
    <mergeCell ref="AO107:AP107"/>
    <mergeCell ref="V108:AL108"/>
    <mergeCell ref="AM108:AN108"/>
    <mergeCell ref="AO108:AP108"/>
    <mergeCell ref="V109:AL109"/>
    <mergeCell ref="AM109:AN109"/>
    <mergeCell ref="AO109:AP109"/>
    <mergeCell ref="V110:AL110"/>
    <mergeCell ref="AM110:AN110"/>
    <mergeCell ref="AO110:AP110"/>
    <mergeCell ref="V111:AL111"/>
    <mergeCell ref="AM111:AN111"/>
    <mergeCell ref="AO111:AP111"/>
    <mergeCell ref="V112:AL112"/>
    <mergeCell ref="AM112:AN112"/>
    <mergeCell ref="AO112:AP112"/>
    <mergeCell ref="V113:AL113"/>
    <mergeCell ref="AM113:AN113"/>
    <mergeCell ref="AO113:AP113"/>
    <mergeCell ref="V114:AL114"/>
    <mergeCell ref="AM114:AN114"/>
    <mergeCell ref="AO114:AP114"/>
    <mergeCell ref="V116:AL116"/>
    <mergeCell ref="AM116:AN116"/>
    <mergeCell ref="AO116:AP116"/>
    <mergeCell ref="V117:AL117"/>
    <mergeCell ref="AM117:AN117"/>
    <mergeCell ref="AO117:AP117"/>
    <mergeCell ref="V118:AL118"/>
    <mergeCell ref="AM118:AN118"/>
    <mergeCell ref="AO118:AP118"/>
    <mergeCell ref="V119:AL119"/>
    <mergeCell ref="AM119:AN119"/>
    <mergeCell ref="AO119:AP119"/>
    <mergeCell ref="V120:AL120"/>
    <mergeCell ref="AM120:AN120"/>
    <mergeCell ref="AO120:AP120"/>
    <mergeCell ref="V121:AL121"/>
    <mergeCell ref="AM121:AN121"/>
    <mergeCell ref="AO121:AP121"/>
    <mergeCell ref="V122:AL122"/>
    <mergeCell ref="AM122:AN122"/>
    <mergeCell ref="AO122:AP122"/>
    <mergeCell ref="V123:AL123"/>
    <mergeCell ref="AM123:AN123"/>
    <mergeCell ref="AO123:AP123"/>
    <mergeCell ref="V124:AL124"/>
    <mergeCell ref="AM124:AN124"/>
    <mergeCell ref="AO124:AP124"/>
    <mergeCell ref="V125:AL125"/>
    <mergeCell ref="AM125:AN125"/>
    <mergeCell ref="AO125:AP125"/>
    <mergeCell ref="V127:AL127"/>
    <mergeCell ref="AM127:AN127"/>
    <mergeCell ref="AO127:AP127"/>
    <mergeCell ref="V128:AL128"/>
    <mergeCell ref="AM128:AN128"/>
    <mergeCell ref="AO128:AP128"/>
    <mergeCell ref="V129:AL129"/>
    <mergeCell ref="AM129:AN129"/>
    <mergeCell ref="AO129:AP129"/>
    <mergeCell ref="V130:AL130"/>
    <mergeCell ref="AM130:AN130"/>
    <mergeCell ref="AO130:AP130"/>
    <mergeCell ref="V131:AL131"/>
    <mergeCell ref="AM131:AN131"/>
    <mergeCell ref="AO131:AP131"/>
    <mergeCell ref="V132:AL132"/>
    <mergeCell ref="AM132:AN132"/>
    <mergeCell ref="AO132:AP132"/>
    <mergeCell ref="V133:AL133"/>
    <mergeCell ref="AM133:AN133"/>
    <mergeCell ref="AO133:AP133"/>
    <mergeCell ref="V134:AL134"/>
    <mergeCell ref="AM134:AN134"/>
    <mergeCell ref="AO134:AP134"/>
    <mergeCell ref="V135:AL135"/>
    <mergeCell ref="AM135:AN135"/>
    <mergeCell ref="AO135:AP135"/>
    <mergeCell ref="V136:AL136"/>
    <mergeCell ref="AM136:AN136"/>
    <mergeCell ref="AO136:AP136"/>
    <mergeCell ref="V138:AL138"/>
    <mergeCell ref="AM138:AN138"/>
    <mergeCell ref="AO138:AP138"/>
    <mergeCell ref="V139:AL139"/>
    <mergeCell ref="AM139:AN139"/>
    <mergeCell ref="AO139:AP139"/>
    <mergeCell ref="V140:AL140"/>
    <mergeCell ref="AM140:AN140"/>
    <mergeCell ref="AO140:AP140"/>
    <mergeCell ref="V141:AL141"/>
    <mergeCell ref="AM141:AN141"/>
    <mergeCell ref="AO141:AP141"/>
    <mergeCell ref="V142:AL142"/>
    <mergeCell ref="AM142:AN142"/>
    <mergeCell ref="AO142:AP142"/>
    <mergeCell ref="V143:AL143"/>
    <mergeCell ref="AM143:AN143"/>
    <mergeCell ref="AO143:AP143"/>
    <mergeCell ref="V144:AL144"/>
    <mergeCell ref="AM144:AN144"/>
    <mergeCell ref="AO144:AP144"/>
    <mergeCell ref="V145:AL145"/>
    <mergeCell ref="AM145:AN145"/>
    <mergeCell ref="AO145:AP145"/>
    <mergeCell ref="V146:AL146"/>
    <mergeCell ref="AM146:AN146"/>
    <mergeCell ref="AO146:AP146"/>
    <mergeCell ref="V147:AL147"/>
    <mergeCell ref="AM147:AN147"/>
    <mergeCell ref="AO147:AP147"/>
    <mergeCell ref="V149:AL149"/>
    <mergeCell ref="AM149:AN149"/>
    <mergeCell ref="AO149:AP149"/>
    <mergeCell ref="V150:AL150"/>
    <mergeCell ref="AM150:AN150"/>
    <mergeCell ref="AO150:AP150"/>
    <mergeCell ref="V151:AL151"/>
    <mergeCell ref="AM151:AN151"/>
    <mergeCell ref="AO151:AP151"/>
    <mergeCell ref="V152:AL152"/>
    <mergeCell ref="AM152:AN152"/>
    <mergeCell ref="AO152:AP152"/>
    <mergeCell ref="V153:AL153"/>
    <mergeCell ref="AM153:AN153"/>
    <mergeCell ref="AO153:AP153"/>
    <mergeCell ref="V154:AL154"/>
    <mergeCell ref="AM154:AN154"/>
    <mergeCell ref="AO154:AP154"/>
    <mergeCell ref="V155:AL155"/>
    <mergeCell ref="AM155:AN155"/>
    <mergeCell ref="AO155:AP155"/>
    <mergeCell ref="V156:AL156"/>
    <mergeCell ref="AM156:AN156"/>
    <mergeCell ref="AO156:AP156"/>
    <mergeCell ref="V157:AL157"/>
    <mergeCell ref="AM157:AN157"/>
    <mergeCell ref="AO157:AP157"/>
    <mergeCell ref="V158:AL158"/>
    <mergeCell ref="AM158:AN158"/>
    <mergeCell ref="AO158:AP158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7D90-D53B-470A-903B-FC29806C5883}">
  <dimension ref="A1:J20"/>
  <sheetViews>
    <sheetView tabSelected="1" workbookViewId="0">
      <selection activeCell="A16" sqref="A16:J16"/>
    </sheetView>
  </sheetViews>
  <sheetFormatPr baseColWidth="10" defaultRowHeight="18.75" x14ac:dyDescent="0.3"/>
  <cols>
    <col min="1" max="1" width="29" style="305" bestFit="1" customWidth="1"/>
    <col min="2" max="2" width="3.5703125" style="305" bestFit="1" customWidth="1"/>
    <col min="3" max="3" width="2.7109375" style="305" bestFit="1" customWidth="1"/>
    <col min="4" max="5" width="3" style="305" bestFit="1" customWidth="1"/>
    <col min="6" max="6" width="2.7109375" style="305" bestFit="1" customWidth="1"/>
    <col min="7" max="7" width="7.28515625" style="305" bestFit="1" customWidth="1"/>
    <col min="8" max="8" width="3.5703125" style="305" bestFit="1" customWidth="1"/>
    <col min="9" max="10" width="3" style="305" bestFit="1" customWidth="1"/>
    <col min="11" max="16384" width="11.42578125" style="305"/>
  </cols>
  <sheetData>
    <row r="1" spans="1:10" x14ac:dyDescent="0.3">
      <c r="G1" s="305" t="s">
        <v>68</v>
      </c>
    </row>
    <row r="3" spans="1:10" x14ac:dyDescent="0.3">
      <c r="A3" s="306"/>
      <c r="B3" s="306" t="s">
        <v>69</v>
      </c>
      <c r="C3" s="306" t="s">
        <v>70</v>
      </c>
      <c r="D3" s="306" t="s">
        <v>71</v>
      </c>
      <c r="E3" s="306" t="s">
        <v>72</v>
      </c>
      <c r="F3" s="306"/>
      <c r="H3" s="306" t="s">
        <v>69</v>
      </c>
      <c r="I3" s="306" t="s">
        <v>71</v>
      </c>
      <c r="J3" s="306" t="s">
        <v>72</v>
      </c>
    </row>
    <row r="4" spans="1:10" x14ac:dyDescent="0.3">
      <c r="A4" s="307" t="s">
        <v>73</v>
      </c>
      <c r="B4" s="307">
        <v>1</v>
      </c>
      <c r="C4" s="307">
        <v>1</v>
      </c>
      <c r="D4" s="307">
        <v>1</v>
      </c>
      <c r="E4" s="307"/>
      <c r="F4" s="307"/>
      <c r="G4" s="308"/>
      <c r="H4" s="307">
        <v>1</v>
      </c>
      <c r="I4" s="307">
        <v>1</v>
      </c>
      <c r="J4" s="307"/>
    </row>
    <row r="5" spans="1:10" s="308" customFormat="1" x14ac:dyDescent="0.3">
      <c r="A5" s="307" t="s">
        <v>64</v>
      </c>
      <c r="B5" s="307">
        <v>1</v>
      </c>
      <c r="C5" s="307">
        <v>1</v>
      </c>
      <c r="D5" s="307">
        <v>1</v>
      </c>
      <c r="E5" s="307"/>
      <c r="F5" s="307"/>
      <c r="H5" s="307">
        <v>1</v>
      </c>
      <c r="I5" s="307">
        <v>1</v>
      </c>
      <c r="J5" s="307"/>
    </row>
    <row r="6" spans="1:10" x14ac:dyDescent="0.3">
      <c r="A6" s="307" t="s">
        <v>74</v>
      </c>
      <c r="B6" s="307">
        <v>1</v>
      </c>
      <c r="C6" s="307"/>
      <c r="D6" s="307">
        <v>2</v>
      </c>
      <c r="E6" s="307"/>
      <c r="F6" s="307"/>
      <c r="G6" s="308"/>
      <c r="H6" s="307">
        <v>1</v>
      </c>
      <c r="I6" s="307">
        <v>2</v>
      </c>
      <c r="J6" s="307"/>
    </row>
    <row r="7" spans="1:10" x14ac:dyDescent="0.3">
      <c r="A7" s="307" t="s">
        <v>55</v>
      </c>
      <c r="B7" s="307">
        <v>0</v>
      </c>
      <c r="C7" s="307"/>
      <c r="D7" s="307">
        <v>0</v>
      </c>
      <c r="E7" s="307"/>
      <c r="F7" s="307"/>
      <c r="G7" s="308"/>
      <c r="H7" s="307">
        <v>0</v>
      </c>
      <c r="I7" s="307">
        <v>0</v>
      </c>
      <c r="J7" s="307"/>
    </row>
    <row r="8" spans="1:10" x14ac:dyDescent="0.3">
      <c r="A8" s="306" t="s">
        <v>75</v>
      </c>
      <c r="B8" s="306"/>
      <c r="C8" s="306"/>
      <c r="D8" s="306"/>
      <c r="E8" s="306"/>
      <c r="F8" s="306"/>
      <c r="H8" s="306"/>
      <c r="I8" s="306"/>
      <c r="J8" s="306"/>
    </row>
    <row r="9" spans="1:10" x14ac:dyDescent="0.3">
      <c r="A9" s="307" t="s">
        <v>76</v>
      </c>
      <c r="B9" s="307"/>
      <c r="C9" s="307"/>
      <c r="D9" s="307">
        <v>1</v>
      </c>
      <c r="E9" s="307"/>
      <c r="F9" s="307"/>
      <c r="G9" s="308"/>
      <c r="H9" s="307"/>
      <c r="I9" s="307">
        <v>1</v>
      </c>
      <c r="J9" s="307"/>
    </row>
    <row r="10" spans="1:10" s="308" customFormat="1" x14ac:dyDescent="0.3">
      <c r="A10" s="307" t="s">
        <v>77</v>
      </c>
      <c r="B10" s="307"/>
      <c r="C10" s="307">
        <v>1</v>
      </c>
      <c r="D10" s="307">
        <v>1</v>
      </c>
      <c r="E10" s="307"/>
      <c r="F10" s="307"/>
      <c r="H10" s="307"/>
      <c r="I10" s="307">
        <v>1</v>
      </c>
      <c r="J10" s="307"/>
    </row>
    <row r="11" spans="1:10" s="308" customFormat="1" x14ac:dyDescent="0.3">
      <c r="A11" s="307" t="s">
        <v>78</v>
      </c>
      <c r="B11" s="307">
        <v>1</v>
      </c>
      <c r="C11" s="307"/>
      <c r="D11" s="307"/>
      <c r="E11" s="307"/>
      <c r="F11" s="307"/>
      <c r="H11" s="307">
        <v>1</v>
      </c>
      <c r="I11" s="307"/>
      <c r="J11" s="307"/>
    </row>
    <row r="12" spans="1:10" x14ac:dyDescent="0.3">
      <c r="A12" s="307" t="s">
        <v>79</v>
      </c>
      <c r="B12" s="307">
        <v>1</v>
      </c>
      <c r="C12" s="307"/>
      <c r="D12" s="307">
        <v>1</v>
      </c>
      <c r="E12" s="307"/>
      <c r="F12" s="307"/>
      <c r="G12" s="308"/>
      <c r="H12" s="307">
        <v>1</v>
      </c>
      <c r="I12" s="307">
        <v>1</v>
      </c>
      <c r="J12" s="307"/>
    </row>
    <row r="13" spans="1:10" x14ac:dyDescent="0.3">
      <c r="A13" s="307" t="s">
        <v>53</v>
      </c>
      <c r="B13" s="307">
        <v>1</v>
      </c>
      <c r="C13" s="307"/>
      <c r="D13" s="307">
        <v>1</v>
      </c>
      <c r="E13" s="307">
        <v>1</v>
      </c>
      <c r="F13" s="307"/>
      <c r="G13" s="308"/>
      <c r="H13" s="307">
        <v>1</v>
      </c>
      <c r="I13" s="307">
        <v>1</v>
      </c>
      <c r="J13" s="307">
        <v>1</v>
      </c>
    </row>
    <row r="14" spans="1:10" x14ac:dyDescent="0.3">
      <c r="A14" s="306" t="s">
        <v>80</v>
      </c>
      <c r="B14" s="306"/>
      <c r="C14" s="306"/>
      <c r="D14" s="306"/>
      <c r="E14" s="306"/>
      <c r="F14" s="306"/>
      <c r="H14" s="306"/>
      <c r="I14" s="306"/>
      <c r="J14" s="306"/>
    </row>
    <row r="15" spans="1:10" s="308" customFormat="1" x14ac:dyDescent="0.3">
      <c r="A15" s="307" t="s">
        <v>52</v>
      </c>
      <c r="B15" s="307">
        <v>1</v>
      </c>
      <c r="C15" s="307">
        <v>1</v>
      </c>
      <c r="D15" s="307"/>
      <c r="E15" s="307">
        <v>1</v>
      </c>
      <c r="F15" s="307"/>
      <c r="H15" s="307">
        <v>1</v>
      </c>
      <c r="I15" s="307"/>
      <c r="J15" s="307">
        <v>1</v>
      </c>
    </row>
    <row r="16" spans="1:10" x14ac:dyDescent="0.3">
      <c r="A16" s="307" t="s">
        <v>81</v>
      </c>
      <c r="B16" s="307">
        <v>1</v>
      </c>
      <c r="C16" s="307"/>
      <c r="D16" s="307">
        <v>1</v>
      </c>
      <c r="E16" s="307">
        <v>1</v>
      </c>
      <c r="F16" s="307"/>
      <c r="G16" s="308"/>
      <c r="H16" s="307">
        <v>1</v>
      </c>
      <c r="I16" s="307">
        <v>1</v>
      </c>
      <c r="J16" s="307">
        <v>1</v>
      </c>
    </row>
    <row r="17" spans="1:10" x14ac:dyDescent="0.3">
      <c r="A17" s="306"/>
      <c r="B17" s="306"/>
      <c r="C17" s="306"/>
      <c r="D17" s="306"/>
      <c r="E17" s="306"/>
      <c r="F17" s="306"/>
      <c r="H17" s="306"/>
      <c r="I17" s="306"/>
      <c r="J17" s="306"/>
    </row>
    <row r="18" spans="1:10" x14ac:dyDescent="0.3">
      <c r="A18" s="306"/>
      <c r="B18" s="306"/>
      <c r="C18" s="306"/>
      <c r="D18" s="306"/>
      <c r="E18" s="306"/>
      <c r="F18" s="306"/>
      <c r="H18" s="306"/>
      <c r="I18" s="306"/>
      <c r="J18" s="306"/>
    </row>
    <row r="19" spans="1:10" x14ac:dyDescent="0.3">
      <c r="A19" s="306"/>
      <c r="B19" s="306"/>
      <c r="C19" s="306"/>
      <c r="D19" s="306"/>
      <c r="E19" s="306"/>
      <c r="F19" s="306"/>
      <c r="H19" s="306"/>
      <c r="I19" s="306"/>
      <c r="J19" s="306"/>
    </row>
    <row r="20" spans="1:10" x14ac:dyDescent="0.3">
      <c r="A20" s="306"/>
      <c r="B20" s="306">
        <f>SUM(B4:B19)</f>
        <v>8</v>
      </c>
      <c r="C20" s="306">
        <f t="shared" ref="C20:J20" si="0">SUM(C4:C19)</f>
        <v>4</v>
      </c>
      <c r="D20" s="306">
        <f t="shared" si="0"/>
        <v>9</v>
      </c>
      <c r="E20" s="306">
        <f t="shared" si="0"/>
        <v>3</v>
      </c>
      <c r="F20" s="306">
        <f t="shared" si="0"/>
        <v>0</v>
      </c>
      <c r="G20" s="306">
        <f t="shared" si="0"/>
        <v>0</v>
      </c>
      <c r="H20" s="306">
        <f t="shared" si="0"/>
        <v>8</v>
      </c>
      <c r="I20" s="306">
        <f t="shared" si="0"/>
        <v>9</v>
      </c>
      <c r="J20" s="306">
        <f t="shared" si="0"/>
        <v>3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Mixed A</vt:lpstr>
      <vt:lpstr>Mixed B</vt:lpstr>
      <vt:lpstr>Herren A</vt:lpstr>
      <vt:lpstr>Herren B</vt:lpstr>
      <vt:lpstr>Jugend</vt:lpstr>
      <vt:lpstr>Damen</vt:lpstr>
      <vt:lpstr>Meldungen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Martin Dauenhauer</cp:lastModifiedBy>
  <cp:lastPrinted>2026-03-24T08:53:33Z</cp:lastPrinted>
  <dcterms:created xsi:type="dcterms:W3CDTF">2020-10-15T12:35:06Z</dcterms:created>
  <dcterms:modified xsi:type="dcterms:W3CDTF">2026-06-20T14:07:11Z</dcterms:modified>
</cp:coreProperties>
</file>