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Mixed A" sheetId="1" r:id="rId1"/>
    <sheet name="Mixed B" sheetId="2" r:id="rId2"/>
    <sheet name="Herren A" sheetId="3" r:id="rId3"/>
    <sheet name="Herren B" sheetId="4" r:id="rId4"/>
    <sheet name="Damen" sheetId="5" r:id="rId5"/>
    <sheet name="Jugend" sheetId="6" r:id="rId6"/>
    <sheet name="Meldungen 1314" sheetId="7" r:id="rId7"/>
  </sheets>
  <definedNames/>
  <calcPr fullCalcOnLoad="1"/>
</workbook>
</file>

<file path=xl/sharedStrings.xml><?xml version="1.0" encoding="utf-8"?>
<sst xmlns="http://schemas.openxmlformats.org/spreadsheetml/2006/main" count="408" uniqueCount="83">
  <si>
    <t>Mixed A</t>
  </si>
  <si>
    <t>Gesamt Heim</t>
  </si>
  <si>
    <t>Gesamt Ausw.</t>
  </si>
  <si>
    <t>Gesamt</t>
  </si>
  <si>
    <t>Differenz</t>
  </si>
  <si>
    <t>Platz</t>
  </si>
  <si>
    <t xml:space="preserve">TV Alsenborn </t>
  </si>
  <si>
    <t>***</t>
  </si>
  <si>
    <t>TuS Erfenbach (N)</t>
  </si>
  <si>
    <t>TSV Hütschenhausen</t>
  </si>
  <si>
    <t>TFC Kaiserslautern (P)</t>
  </si>
  <si>
    <t>VBC Kaiserslautern (M)</t>
  </si>
  <si>
    <t>SV Miesenbach</t>
  </si>
  <si>
    <t>VV Ramstein I</t>
  </si>
  <si>
    <t>TV Rodenbach (N)</t>
  </si>
  <si>
    <t>Spwo.</t>
  </si>
  <si>
    <t>Datum</t>
  </si>
  <si>
    <t>Verlgt auf</t>
  </si>
  <si>
    <t>Heim</t>
  </si>
  <si>
    <t>Gegner</t>
  </si>
  <si>
    <t>1.Satz</t>
  </si>
  <si>
    <t>2.Satz</t>
  </si>
  <si>
    <t>3.Satz</t>
  </si>
  <si>
    <t>4.Satz</t>
  </si>
  <si>
    <t>5.Satz</t>
  </si>
  <si>
    <t>Punkte</t>
  </si>
  <si>
    <t>Satz</t>
  </si>
  <si>
    <t>Spiel</t>
  </si>
  <si>
    <t>Bemerkungen</t>
  </si>
  <si>
    <t>???</t>
  </si>
  <si>
    <t>Mixed B</t>
  </si>
  <si>
    <t>VBC Altenglan</t>
  </si>
  <si>
    <t>Erlenbach/Morlautern</t>
  </si>
  <si>
    <t>TuS Olsbrücken</t>
  </si>
  <si>
    <t>TV Otterberg</t>
  </si>
  <si>
    <t>Roßbach/Offenbach</t>
  </si>
  <si>
    <t>TSG Trippstadt (A)</t>
  </si>
  <si>
    <t>VfB Weilerbach (N)</t>
  </si>
  <si>
    <t>Herren A</t>
  </si>
  <si>
    <t>TSV Hütschenhausen (N)</t>
  </si>
  <si>
    <t xml:space="preserve">TFC Kaiserslautern </t>
  </si>
  <si>
    <t>TFC "Warriors" Kaiserslautern (N)</t>
  </si>
  <si>
    <t>VBC Kaiserslautern</t>
  </si>
  <si>
    <t>VV Ramstein</t>
  </si>
  <si>
    <t>TV Rodenbach (MP)</t>
  </si>
  <si>
    <t>Herren B</t>
  </si>
  <si>
    <t>TV Alsenborn (A)</t>
  </si>
  <si>
    <t>VBC Altenglan (A)</t>
  </si>
  <si>
    <t>VC Feuerball Kaiserslautern</t>
  </si>
  <si>
    <t>TuS Kriegsfeld</t>
  </si>
  <si>
    <t>Roßbach/Olsbrücken</t>
  </si>
  <si>
    <t>Damen</t>
  </si>
  <si>
    <t>VBC Altenglan (N)</t>
  </si>
  <si>
    <t>VBC/TFC Kaiserslautern (M)</t>
  </si>
  <si>
    <t>SV Miesenbach (P)</t>
  </si>
  <si>
    <t>Jugend</t>
  </si>
  <si>
    <t>TuS Kriegsfeld abgemeldet</t>
  </si>
  <si>
    <t>VV Ramstein II abgemeldet</t>
  </si>
  <si>
    <t>Runde</t>
  </si>
  <si>
    <t>Mixed</t>
  </si>
  <si>
    <t>Herren</t>
  </si>
  <si>
    <t>Pokal</t>
  </si>
  <si>
    <t>TFC KL</t>
  </si>
  <si>
    <t>VBC KL</t>
  </si>
  <si>
    <t>VC Feuerball KL</t>
  </si>
  <si>
    <t>TV Rodenbach</t>
  </si>
  <si>
    <t>TV Alsenborn</t>
  </si>
  <si>
    <t>TuS Erfenbach</t>
  </si>
  <si>
    <t>VfB Weilerbach</t>
  </si>
  <si>
    <t>TSG Trippstadt</t>
  </si>
  <si>
    <t>TFC Warriors KL</t>
  </si>
  <si>
    <t>VBC/TFC KL</t>
  </si>
  <si>
    <t>SV Miesau</t>
  </si>
  <si>
    <t>abgemeldet</t>
  </si>
  <si>
    <t>TV Otterberg (N)</t>
  </si>
  <si>
    <t>SV Miesau (N)</t>
  </si>
  <si>
    <t>SV Miesenbach ???</t>
  </si>
  <si>
    <t>SV Miesau ??</t>
  </si>
  <si>
    <t>SV Miesau ???</t>
  </si>
  <si>
    <t>TSV Hütschenhausen (M)</t>
  </si>
  <si>
    <t>VBC KL (M)</t>
  </si>
  <si>
    <t>VBC/TFC KL (M)</t>
  </si>
  <si>
    <t>Erlenbach/Morlautern (M)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</si>
</sst>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textRotation="90"/>
    </xf>
    <xf numFmtId="14" fontId="0" fillId="0" borderId="0" xfId="0" applyNumberForma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 textRotation="90"/>
    </xf>
    <xf numFmtId="0" fontId="0" fillId="0" borderId="0" xfId="0" applyAlignment="1">
      <alignment horizontal="center" textRotation="90"/>
    </xf>
    <xf numFmtId="14" fontId="0" fillId="0" borderId="0" xfId="0" applyNumberFormat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0" fillId="33" borderId="11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5" fillId="0" borderId="0" xfId="0" applyFont="1" applyAlignment="1">
      <alignment horizontal="center" textRotation="90"/>
    </xf>
    <xf numFmtId="0" fontId="4" fillId="0" borderId="0" xfId="0" applyFont="1" applyAlignment="1">
      <alignment horizontal="center"/>
    </xf>
    <xf numFmtId="1" fontId="0" fillId="35" borderId="13" xfId="0" applyNumberFormat="1" applyFont="1" applyFill="1" applyBorder="1" applyAlignment="1">
      <alignment/>
    </xf>
    <xf numFmtId="1" fontId="0" fillId="35" borderId="14" xfId="0" applyNumberFormat="1" applyFont="1" applyFill="1" applyBorder="1" applyAlignment="1">
      <alignment/>
    </xf>
    <xf numFmtId="1" fontId="0" fillId="36" borderId="13" xfId="0" applyNumberFormat="1" applyFill="1" applyBorder="1" applyAlignment="1">
      <alignment/>
    </xf>
    <xf numFmtId="1" fontId="0" fillId="36" borderId="15" xfId="0" applyNumberFormat="1" applyFill="1" applyBorder="1" applyAlignment="1">
      <alignment/>
    </xf>
    <xf numFmtId="1" fontId="0" fillId="35" borderId="16" xfId="0" applyNumberFormat="1" applyFill="1" applyBorder="1" applyAlignment="1">
      <alignment/>
    </xf>
    <xf numFmtId="1" fontId="0" fillId="35" borderId="17" xfId="0" applyNumberFormat="1" applyFill="1" applyBorder="1" applyAlignment="1">
      <alignment/>
    </xf>
    <xf numFmtId="1" fontId="0" fillId="36" borderId="14" xfId="0" applyNumberFormat="1" applyFill="1" applyBorder="1" applyAlignment="1">
      <alignment/>
    </xf>
    <xf numFmtId="1" fontId="0" fillId="35" borderId="15" xfId="0" applyNumberFormat="1" applyFill="1" applyBorder="1" applyAlignment="1">
      <alignment/>
    </xf>
    <xf numFmtId="1" fontId="0" fillId="36" borderId="16" xfId="0" applyNumberForma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" fontId="0" fillId="37" borderId="13" xfId="0" applyNumberFormat="1" applyFill="1" applyBorder="1" applyAlignment="1">
      <alignment/>
    </xf>
    <xf numFmtId="0" fontId="0" fillId="37" borderId="18" xfId="0" applyFill="1" applyBorder="1" applyAlignment="1">
      <alignment/>
    </xf>
    <xf numFmtId="1" fontId="1" fillId="33" borderId="19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" fontId="0" fillId="35" borderId="21" xfId="0" applyNumberFormat="1" applyFont="1" applyFill="1" applyBorder="1" applyAlignment="1">
      <alignment/>
    </xf>
    <xf numFmtId="1" fontId="0" fillId="35" borderId="22" xfId="0" applyNumberFormat="1" applyFont="1" applyFill="1" applyBorder="1" applyAlignment="1">
      <alignment/>
    </xf>
    <xf numFmtId="1" fontId="0" fillId="36" borderId="21" xfId="0" applyNumberFormat="1" applyFill="1" applyBorder="1" applyAlignment="1">
      <alignment/>
    </xf>
    <xf numFmtId="1" fontId="0" fillId="36" borderId="23" xfId="0" applyNumberFormat="1" applyFill="1" applyBorder="1" applyAlignment="1">
      <alignment/>
    </xf>
    <xf numFmtId="1" fontId="0" fillId="35" borderId="24" xfId="0" applyNumberFormat="1" applyFill="1" applyBorder="1" applyAlignment="1">
      <alignment/>
    </xf>
    <xf numFmtId="1" fontId="0" fillId="35" borderId="25" xfId="0" applyNumberFormat="1" applyFill="1" applyBorder="1" applyAlignment="1">
      <alignment/>
    </xf>
    <xf numFmtId="1" fontId="0" fillId="36" borderId="22" xfId="0" applyNumberFormat="1" applyFill="1" applyBorder="1" applyAlignment="1">
      <alignment/>
    </xf>
    <xf numFmtId="1" fontId="0" fillId="35" borderId="23" xfId="0" applyNumberFormat="1" applyFill="1" applyBorder="1" applyAlignment="1">
      <alignment/>
    </xf>
    <xf numFmtId="1" fontId="0" fillId="36" borderId="24" xfId="0" applyNumberFormat="1" applyFill="1" applyBorder="1" applyAlignment="1">
      <alignment/>
    </xf>
    <xf numFmtId="1" fontId="3" fillId="0" borderId="21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6" xfId="0" applyFill="1" applyBorder="1" applyAlignment="1">
      <alignment/>
    </xf>
    <xf numFmtId="0" fontId="1" fillId="33" borderId="27" xfId="0" applyFont="1" applyFill="1" applyBorder="1" applyAlignment="1">
      <alignment/>
    </xf>
    <xf numFmtId="0" fontId="2" fillId="34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0" fillId="35" borderId="29" xfId="0" applyNumberFormat="1" applyFont="1" applyFill="1" applyBorder="1" applyAlignment="1">
      <alignment/>
    </xf>
    <xf numFmtId="1" fontId="0" fillId="35" borderId="30" xfId="0" applyNumberFormat="1" applyFont="1" applyFill="1" applyBorder="1" applyAlignment="1">
      <alignment/>
    </xf>
    <xf numFmtId="1" fontId="0" fillId="36" borderId="29" xfId="0" applyNumberFormat="1" applyFill="1" applyBorder="1" applyAlignment="1">
      <alignment/>
    </xf>
    <xf numFmtId="1" fontId="0" fillId="36" borderId="31" xfId="0" applyNumberFormat="1" applyFill="1" applyBorder="1" applyAlignment="1">
      <alignment/>
    </xf>
    <xf numFmtId="1" fontId="0" fillId="35" borderId="32" xfId="0" applyNumberFormat="1" applyFill="1" applyBorder="1" applyAlignment="1">
      <alignment/>
    </xf>
    <xf numFmtId="1" fontId="0" fillId="35" borderId="33" xfId="0" applyNumberFormat="1" applyFill="1" applyBorder="1" applyAlignment="1">
      <alignment/>
    </xf>
    <xf numFmtId="1" fontId="0" fillId="36" borderId="30" xfId="0" applyNumberFormat="1" applyFill="1" applyBorder="1" applyAlignment="1">
      <alignment/>
    </xf>
    <xf numFmtId="1" fontId="0" fillId="35" borderId="31" xfId="0" applyNumberFormat="1" applyFill="1" applyBorder="1" applyAlignment="1">
      <alignment/>
    </xf>
    <xf numFmtId="1" fontId="0" fillId="36" borderId="32" xfId="0" applyNumberFormat="1" applyFill="1" applyBorder="1" applyAlignment="1">
      <alignment/>
    </xf>
    <xf numFmtId="1" fontId="3" fillId="0" borderId="29" xfId="0" applyNumberFormat="1" applyFont="1" applyFill="1" applyBorder="1" applyAlignment="1">
      <alignment/>
    </xf>
    <xf numFmtId="1" fontId="3" fillId="0" borderId="34" xfId="0" applyNumberFormat="1" applyFont="1" applyFill="1" applyBorder="1" applyAlignment="1">
      <alignment/>
    </xf>
    <xf numFmtId="1" fontId="3" fillId="0" borderId="31" xfId="0" applyNumberFormat="1" applyFont="1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4" xfId="0" applyFill="1" applyBorder="1" applyAlignment="1">
      <alignment/>
    </xf>
    <xf numFmtId="0" fontId="1" fillId="33" borderId="35" xfId="0" applyFont="1" applyFill="1" applyBorder="1" applyAlignment="1">
      <alignment/>
    </xf>
    <xf numFmtId="0" fontId="2" fillId="34" borderId="36" xfId="0" applyFont="1" applyFill="1" applyBorder="1" applyAlignment="1">
      <alignment horizontal="center" vertical="center"/>
    </xf>
    <xf numFmtId="1" fontId="0" fillId="35" borderId="37" xfId="0" applyNumberFormat="1" applyFont="1" applyFill="1" applyBorder="1" applyAlignment="1">
      <alignment/>
    </xf>
    <xf numFmtId="1" fontId="0" fillId="35" borderId="38" xfId="0" applyNumberFormat="1" applyFont="1" applyFill="1" applyBorder="1" applyAlignment="1">
      <alignment/>
    </xf>
    <xf numFmtId="1" fontId="0" fillId="36" borderId="37" xfId="0" applyNumberFormat="1" applyFill="1" applyBorder="1" applyAlignment="1">
      <alignment/>
    </xf>
    <xf numFmtId="1" fontId="0" fillId="36" borderId="38" xfId="0" applyNumberFormat="1" applyFill="1" applyBorder="1" applyAlignment="1">
      <alignment/>
    </xf>
    <xf numFmtId="1" fontId="0" fillId="36" borderId="39" xfId="0" applyNumberFormat="1" applyFill="1" applyBorder="1" applyAlignment="1">
      <alignment/>
    </xf>
    <xf numFmtId="1" fontId="0" fillId="35" borderId="40" xfId="0" applyNumberFormat="1" applyFill="1" applyBorder="1" applyAlignment="1">
      <alignment/>
    </xf>
    <xf numFmtId="1" fontId="0" fillId="35" borderId="39" xfId="0" applyNumberFormat="1" applyFill="1" applyBorder="1" applyAlignment="1">
      <alignment/>
    </xf>
    <xf numFmtId="1" fontId="3" fillId="0" borderId="40" xfId="0" applyNumberFormat="1" applyFont="1" applyFill="1" applyBorder="1" applyAlignment="1">
      <alignment/>
    </xf>
    <xf numFmtId="1" fontId="3" fillId="0" borderId="41" xfId="0" applyNumberFormat="1" applyFont="1" applyFill="1" applyBorder="1" applyAlignment="1">
      <alignment/>
    </xf>
    <xf numFmtId="1" fontId="3" fillId="0" borderId="39" xfId="0" applyNumberFormat="1" applyFont="1" applyFill="1" applyBorder="1" applyAlignment="1">
      <alignment/>
    </xf>
    <xf numFmtId="0" fontId="0" fillId="37" borderId="13" xfId="0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0" fillId="35" borderId="42" xfId="0" applyNumberFormat="1" applyFill="1" applyBorder="1" applyAlignment="1">
      <alignment/>
    </xf>
    <xf numFmtId="1" fontId="0" fillId="35" borderId="43" xfId="0" applyNumberFormat="1" applyFill="1" applyBorder="1" applyAlignment="1">
      <alignment/>
    </xf>
    <xf numFmtId="1" fontId="0" fillId="36" borderId="42" xfId="0" applyNumberFormat="1" applyFill="1" applyBorder="1" applyAlignment="1">
      <alignment/>
    </xf>
    <xf numFmtId="1" fontId="0" fillId="36" borderId="43" xfId="0" applyNumberFormat="1" applyFill="1" applyBorder="1" applyAlignment="1">
      <alignment/>
    </xf>
    <xf numFmtId="1" fontId="0" fillId="35" borderId="44" xfId="0" applyNumberFormat="1" applyFill="1" applyBorder="1" applyAlignment="1">
      <alignment/>
    </xf>
    <xf numFmtId="1" fontId="0" fillId="36" borderId="45" xfId="0" applyNumberFormat="1" applyFill="1" applyBorder="1" applyAlignment="1">
      <alignment/>
    </xf>
    <xf numFmtId="1" fontId="0" fillId="36" borderId="44" xfId="0" applyNumberFormat="1" applyFill="1" applyBorder="1" applyAlignment="1">
      <alignment/>
    </xf>
    <xf numFmtId="1" fontId="3" fillId="0" borderId="45" xfId="0" applyNumberFormat="1" applyFont="1" applyFill="1" applyBorder="1" applyAlignment="1">
      <alignment/>
    </xf>
    <xf numFmtId="1" fontId="3" fillId="0" borderId="46" xfId="0" applyNumberFormat="1" applyFont="1" applyFill="1" applyBorder="1" applyAlignment="1">
      <alignment/>
    </xf>
    <xf numFmtId="1" fontId="3" fillId="0" borderId="44" xfId="0" applyNumberFormat="1" applyFont="1" applyFill="1" applyBorder="1" applyAlignment="1">
      <alignment/>
    </xf>
    <xf numFmtId="0" fontId="0" fillId="37" borderId="42" xfId="0" applyFill="1" applyBorder="1" applyAlignment="1">
      <alignment/>
    </xf>
    <xf numFmtId="0" fontId="0" fillId="37" borderId="46" xfId="0" applyFill="1" applyBorder="1" applyAlignment="1">
      <alignment/>
    </xf>
    <xf numFmtId="1" fontId="0" fillId="35" borderId="45" xfId="0" applyNumberFormat="1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41" xfId="0" applyFill="1" applyBorder="1" applyAlignment="1">
      <alignment/>
    </xf>
    <xf numFmtId="0" fontId="1" fillId="33" borderId="31" xfId="0" applyFont="1" applyFill="1" applyBorder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38" borderId="47" xfId="0" applyFont="1" applyFill="1" applyBorder="1" applyAlignment="1">
      <alignment horizontal="center"/>
    </xf>
    <xf numFmtId="14" fontId="6" fillId="38" borderId="47" xfId="0" applyNumberFormat="1" applyFont="1" applyFill="1" applyBorder="1" applyAlignment="1">
      <alignment/>
    </xf>
    <xf numFmtId="0" fontId="7" fillId="38" borderId="47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6" fillId="38" borderId="16" xfId="0" applyFont="1" applyFill="1" applyBorder="1" applyAlignment="1">
      <alignment/>
    </xf>
    <xf numFmtId="0" fontId="6" fillId="38" borderId="14" xfId="0" applyFont="1" applyFill="1" applyBorder="1" applyAlignment="1">
      <alignment/>
    </xf>
    <xf numFmtId="0" fontId="6" fillId="38" borderId="13" xfId="0" applyFont="1" applyFill="1" applyBorder="1" applyAlignment="1">
      <alignment/>
    </xf>
    <xf numFmtId="0" fontId="6" fillId="38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38" borderId="48" xfId="0" applyFont="1" applyFill="1" applyBorder="1" applyAlignment="1">
      <alignment horizontal="center"/>
    </xf>
    <xf numFmtId="14" fontId="6" fillId="38" borderId="48" xfId="0" applyNumberFormat="1" applyFont="1" applyFill="1" applyBorder="1" applyAlignment="1">
      <alignment/>
    </xf>
    <xf numFmtId="0" fontId="7" fillId="38" borderId="48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6" fillId="38" borderId="24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6" fillId="38" borderId="21" xfId="0" applyFont="1" applyFill="1" applyBorder="1" applyAlignment="1">
      <alignment/>
    </xf>
    <xf numFmtId="0" fontId="6" fillId="38" borderId="23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16" fontId="7" fillId="38" borderId="48" xfId="0" applyNumberFormat="1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6" fillId="38" borderId="49" xfId="0" applyFont="1" applyFill="1" applyBorder="1" applyAlignment="1">
      <alignment horizontal="center"/>
    </xf>
    <xf numFmtId="14" fontId="6" fillId="38" borderId="49" xfId="0" applyNumberFormat="1" applyFont="1" applyFill="1" applyBorder="1" applyAlignment="1">
      <alignment/>
    </xf>
    <xf numFmtId="0" fontId="7" fillId="38" borderId="49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6" fillId="38" borderId="32" xfId="0" applyFont="1" applyFill="1" applyBorder="1" applyAlignment="1">
      <alignment/>
    </xf>
    <xf numFmtId="0" fontId="6" fillId="38" borderId="30" xfId="0" applyFont="1" applyFill="1" applyBorder="1" applyAlignment="1">
      <alignment/>
    </xf>
    <xf numFmtId="0" fontId="6" fillId="38" borderId="29" xfId="0" applyFont="1" applyFill="1" applyBorder="1" applyAlignment="1">
      <alignment/>
    </xf>
    <xf numFmtId="0" fontId="6" fillId="38" borderId="31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14" fontId="7" fillId="38" borderId="48" xfId="0" applyNumberFormat="1" applyFont="1" applyFill="1" applyBorder="1" applyAlignment="1">
      <alignment/>
    </xf>
    <xf numFmtId="0" fontId="1" fillId="35" borderId="21" xfId="0" applyFont="1" applyFill="1" applyBorder="1" applyAlignment="1">
      <alignment/>
    </xf>
    <xf numFmtId="16" fontId="7" fillId="38" borderId="47" xfId="0" applyNumberFormat="1" applyFont="1" applyFill="1" applyBorder="1" applyAlignment="1">
      <alignment/>
    </xf>
    <xf numFmtId="0" fontId="1" fillId="35" borderId="13" xfId="0" applyFont="1" applyFill="1" applyBorder="1" applyAlignment="1">
      <alignment/>
    </xf>
    <xf numFmtId="1" fontId="0" fillId="39" borderId="13" xfId="0" applyNumberFormat="1" applyFill="1" applyBorder="1" applyAlignment="1">
      <alignment/>
    </xf>
    <xf numFmtId="1" fontId="0" fillId="39" borderId="15" xfId="0" applyNumberFormat="1" applyFill="1" applyBorder="1" applyAlignment="1">
      <alignment/>
    </xf>
    <xf numFmtId="1" fontId="0" fillId="39" borderId="21" xfId="0" applyNumberFormat="1" applyFill="1" applyBorder="1" applyAlignment="1">
      <alignment/>
    </xf>
    <xf numFmtId="1" fontId="0" fillId="39" borderId="23" xfId="0" applyNumberFormat="1" applyFill="1" applyBorder="1" applyAlignment="1">
      <alignment/>
    </xf>
    <xf numFmtId="1" fontId="0" fillId="39" borderId="42" xfId="0" applyNumberFormat="1" applyFill="1" applyBorder="1" applyAlignment="1">
      <alignment/>
    </xf>
    <xf numFmtId="1" fontId="0" fillId="39" borderId="44" xfId="0" applyNumberFormat="1" applyFill="1" applyBorder="1" applyAlignment="1">
      <alignment/>
    </xf>
    <xf numFmtId="1" fontId="0" fillId="39" borderId="14" xfId="0" applyNumberFormat="1" applyFill="1" applyBorder="1" applyAlignment="1">
      <alignment/>
    </xf>
    <xf numFmtId="1" fontId="0" fillId="39" borderId="22" xfId="0" applyNumberFormat="1" applyFill="1" applyBorder="1" applyAlignment="1">
      <alignment/>
    </xf>
    <xf numFmtId="1" fontId="0" fillId="39" borderId="43" xfId="0" applyNumberFormat="1" applyFill="1" applyBorder="1" applyAlignment="1">
      <alignment/>
    </xf>
    <xf numFmtId="1" fontId="10" fillId="39" borderId="13" xfId="0" applyNumberFormat="1" applyFont="1" applyFill="1" applyBorder="1" applyAlignment="1">
      <alignment/>
    </xf>
    <xf numFmtId="1" fontId="10" fillId="39" borderId="15" xfId="0" applyNumberFormat="1" applyFont="1" applyFill="1" applyBorder="1" applyAlignment="1">
      <alignment/>
    </xf>
    <xf numFmtId="1" fontId="10" fillId="39" borderId="21" xfId="0" applyNumberFormat="1" applyFont="1" applyFill="1" applyBorder="1" applyAlignment="1">
      <alignment/>
    </xf>
    <xf numFmtId="1" fontId="10" fillId="39" borderId="23" xfId="0" applyNumberFormat="1" applyFont="1" applyFill="1" applyBorder="1" applyAlignment="1">
      <alignment/>
    </xf>
    <xf numFmtId="1" fontId="10" fillId="39" borderId="42" xfId="0" applyNumberFormat="1" applyFont="1" applyFill="1" applyBorder="1" applyAlignment="1">
      <alignment/>
    </xf>
    <xf numFmtId="1" fontId="10" fillId="39" borderId="44" xfId="0" applyNumberFormat="1" applyFont="1" applyFill="1" applyBorder="1" applyAlignment="1">
      <alignment/>
    </xf>
    <xf numFmtId="0" fontId="1" fillId="39" borderId="23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 textRotation="90"/>
    </xf>
    <xf numFmtId="0" fontId="11" fillId="0" borderId="0" xfId="0" applyFont="1" applyFill="1" applyBorder="1" applyAlignment="1">
      <alignment horizontal="center" textRotation="90"/>
    </xf>
    <xf numFmtId="0" fontId="1" fillId="39" borderId="3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3" fillId="35" borderId="16" xfId="0" applyNumberFormat="1" applyFont="1" applyFill="1" applyBorder="1" applyAlignment="1">
      <alignment/>
    </xf>
    <xf numFmtId="1" fontId="3" fillId="35" borderId="18" xfId="0" applyNumberFormat="1" applyFont="1" applyFill="1" applyBorder="1" applyAlignment="1">
      <alignment/>
    </xf>
    <xf numFmtId="1" fontId="3" fillId="35" borderId="15" xfId="0" applyNumberFormat="1" applyFont="1" applyFill="1" applyBorder="1" applyAlignment="1">
      <alignment/>
    </xf>
    <xf numFmtId="1" fontId="1" fillId="33" borderId="15" xfId="0" applyNumberFormat="1" applyFont="1" applyFill="1" applyBorder="1" applyAlignment="1">
      <alignment/>
    </xf>
    <xf numFmtId="1" fontId="3" fillId="35" borderId="24" xfId="0" applyNumberFormat="1" applyFont="1" applyFill="1" applyBorder="1" applyAlignment="1">
      <alignment/>
    </xf>
    <xf numFmtId="1" fontId="3" fillId="35" borderId="26" xfId="0" applyNumberFormat="1" applyFont="1" applyFill="1" applyBorder="1" applyAlignment="1">
      <alignment/>
    </xf>
    <xf numFmtId="1" fontId="3" fillId="35" borderId="23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1" fontId="3" fillId="35" borderId="32" xfId="0" applyNumberFormat="1" applyFont="1" applyFill="1" applyBorder="1" applyAlignment="1">
      <alignment/>
    </xf>
    <xf numFmtId="1" fontId="3" fillId="35" borderId="34" xfId="0" applyNumberFormat="1" applyFont="1" applyFill="1" applyBorder="1" applyAlignment="1">
      <alignment/>
    </xf>
    <xf numFmtId="1" fontId="3" fillId="35" borderId="31" xfId="0" applyNumberFormat="1" applyFont="1" applyFill="1" applyBorder="1" applyAlignment="1">
      <alignment/>
    </xf>
    <xf numFmtId="0" fontId="1" fillId="33" borderId="44" xfId="0" applyFont="1" applyFill="1" applyBorder="1" applyAlignment="1">
      <alignment/>
    </xf>
    <xf numFmtId="1" fontId="3" fillId="35" borderId="40" xfId="0" applyNumberFormat="1" applyFont="1" applyFill="1" applyBorder="1" applyAlignment="1">
      <alignment/>
    </xf>
    <xf numFmtId="1" fontId="3" fillId="35" borderId="41" xfId="0" applyNumberFormat="1" applyFont="1" applyFill="1" applyBorder="1" applyAlignment="1">
      <alignment/>
    </xf>
    <xf numFmtId="1" fontId="3" fillId="35" borderId="39" xfId="0" applyNumberFormat="1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0" fillId="0" borderId="0" xfId="0" applyBorder="1" applyAlignment="1">
      <alignment/>
    </xf>
    <xf numFmtId="1" fontId="0" fillId="40" borderId="16" xfId="0" applyNumberFormat="1" applyFill="1" applyBorder="1" applyAlignment="1">
      <alignment/>
    </xf>
    <xf numFmtId="1" fontId="0" fillId="40" borderId="15" xfId="0" applyNumberFormat="1" applyFill="1" applyBorder="1" applyAlignment="1">
      <alignment/>
    </xf>
    <xf numFmtId="1" fontId="0" fillId="40" borderId="24" xfId="0" applyNumberFormat="1" applyFill="1" applyBorder="1" applyAlignment="1">
      <alignment/>
    </xf>
    <xf numFmtId="1" fontId="0" fillId="40" borderId="23" xfId="0" applyNumberFormat="1" applyFill="1" applyBorder="1" applyAlignment="1">
      <alignment/>
    </xf>
    <xf numFmtId="1" fontId="0" fillId="40" borderId="32" xfId="0" applyNumberFormat="1" applyFill="1" applyBorder="1" applyAlignment="1">
      <alignment/>
    </xf>
    <xf numFmtId="1" fontId="0" fillId="40" borderId="31" xfId="0" applyNumberFormat="1" applyFill="1" applyBorder="1" applyAlignment="1">
      <alignment/>
    </xf>
    <xf numFmtId="1" fontId="0" fillId="40" borderId="37" xfId="0" applyNumberFormat="1" applyFill="1" applyBorder="1" applyAlignment="1">
      <alignment/>
    </xf>
    <xf numFmtId="1" fontId="0" fillId="40" borderId="38" xfId="0" applyNumberFormat="1" applyFill="1" applyBorder="1" applyAlignment="1">
      <alignment/>
    </xf>
    <xf numFmtId="1" fontId="0" fillId="40" borderId="21" xfId="0" applyNumberFormat="1" applyFill="1" applyBorder="1" applyAlignment="1">
      <alignment/>
    </xf>
    <xf numFmtId="1" fontId="0" fillId="40" borderId="22" xfId="0" applyNumberFormat="1" applyFill="1" applyBorder="1" applyAlignment="1">
      <alignment/>
    </xf>
    <xf numFmtId="1" fontId="0" fillId="40" borderId="29" xfId="0" applyNumberFormat="1" applyFill="1" applyBorder="1" applyAlignment="1">
      <alignment/>
    </xf>
    <xf numFmtId="1" fontId="0" fillId="40" borderId="30" xfId="0" applyNumberFormat="1" applyFill="1" applyBorder="1" applyAlignment="1">
      <alignment/>
    </xf>
    <xf numFmtId="1" fontId="0" fillId="41" borderId="13" xfId="0" applyNumberFormat="1" applyFont="1" applyFill="1" applyBorder="1" applyAlignment="1">
      <alignment/>
    </xf>
    <xf numFmtId="1" fontId="0" fillId="41" borderId="14" xfId="0" applyNumberFormat="1" applyFont="1" applyFill="1" applyBorder="1" applyAlignment="1">
      <alignment/>
    </xf>
    <xf numFmtId="1" fontId="0" fillId="42" borderId="13" xfId="0" applyNumberFormat="1" applyFill="1" applyBorder="1" applyAlignment="1">
      <alignment/>
    </xf>
    <xf numFmtId="1" fontId="0" fillId="42" borderId="14" xfId="0" applyNumberFormat="1" applyFill="1" applyBorder="1" applyAlignment="1">
      <alignment/>
    </xf>
    <xf numFmtId="1" fontId="0" fillId="43" borderId="13" xfId="0" applyNumberFormat="1" applyFill="1" applyBorder="1" applyAlignment="1">
      <alignment/>
    </xf>
    <xf numFmtId="1" fontId="0" fillId="43" borderId="14" xfId="0" applyNumberFormat="1" applyFill="1" applyBorder="1" applyAlignment="1">
      <alignment/>
    </xf>
    <xf numFmtId="1" fontId="0" fillId="41" borderId="15" xfId="0" applyNumberFormat="1" applyFill="1" applyBorder="1" applyAlignment="1">
      <alignment/>
    </xf>
    <xf numFmtId="1" fontId="0" fillId="42" borderId="16" xfId="0" applyNumberFormat="1" applyFill="1" applyBorder="1" applyAlignment="1">
      <alignment/>
    </xf>
    <xf numFmtId="1" fontId="0" fillId="42" borderId="15" xfId="0" applyNumberFormat="1" applyFill="1" applyBorder="1" applyAlignment="1">
      <alignment/>
    </xf>
    <xf numFmtId="1" fontId="0" fillId="41" borderId="21" xfId="0" applyNumberFormat="1" applyFont="1" applyFill="1" applyBorder="1" applyAlignment="1">
      <alignment/>
    </xf>
    <xf numFmtId="1" fontId="0" fillId="41" borderId="22" xfId="0" applyNumberFormat="1" applyFont="1" applyFill="1" applyBorder="1" applyAlignment="1">
      <alignment/>
    </xf>
    <xf numFmtId="1" fontId="0" fillId="42" borderId="21" xfId="0" applyNumberFormat="1" applyFill="1" applyBorder="1" applyAlignment="1">
      <alignment/>
    </xf>
    <xf numFmtId="1" fontId="0" fillId="42" borderId="22" xfId="0" applyNumberFormat="1" applyFill="1" applyBorder="1" applyAlignment="1">
      <alignment/>
    </xf>
    <xf numFmtId="1" fontId="0" fillId="43" borderId="21" xfId="0" applyNumberFormat="1" applyFill="1" applyBorder="1" applyAlignment="1">
      <alignment/>
    </xf>
    <xf numFmtId="1" fontId="0" fillId="43" borderId="22" xfId="0" applyNumberFormat="1" applyFill="1" applyBorder="1" applyAlignment="1">
      <alignment/>
    </xf>
    <xf numFmtId="1" fontId="0" fillId="41" borderId="23" xfId="0" applyNumberFormat="1" applyFill="1" applyBorder="1" applyAlignment="1">
      <alignment/>
    </xf>
    <xf numFmtId="1" fontId="0" fillId="42" borderId="24" xfId="0" applyNumberFormat="1" applyFill="1" applyBorder="1" applyAlignment="1">
      <alignment/>
    </xf>
    <xf numFmtId="1" fontId="0" fillId="42" borderId="23" xfId="0" applyNumberFormat="1" applyFill="1" applyBorder="1" applyAlignment="1">
      <alignment/>
    </xf>
    <xf numFmtId="1" fontId="0" fillId="41" borderId="42" xfId="0" applyNumberFormat="1" applyFill="1" applyBorder="1" applyAlignment="1">
      <alignment/>
    </xf>
    <xf numFmtId="1" fontId="0" fillId="41" borderId="43" xfId="0" applyNumberFormat="1" applyFill="1" applyBorder="1" applyAlignment="1">
      <alignment/>
    </xf>
    <xf numFmtId="1" fontId="0" fillId="42" borderId="42" xfId="0" applyNumberFormat="1" applyFill="1" applyBorder="1" applyAlignment="1">
      <alignment/>
    </xf>
    <xf numFmtId="1" fontId="0" fillId="42" borderId="43" xfId="0" applyNumberFormat="1" applyFill="1" applyBorder="1" applyAlignment="1">
      <alignment/>
    </xf>
    <xf numFmtId="1" fontId="0" fillId="43" borderId="42" xfId="0" applyNumberFormat="1" applyFill="1" applyBorder="1" applyAlignment="1">
      <alignment/>
    </xf>
    <xf numFmtId="1" fontId="0" fillId="43" borderId="43" xfId="0" applyNumberFormat="1" applyFill="1" applyBorder="1" applyAlignment="1">
      <alignment/>
    </xf>
    <xf numFmtId="1" fontId="0" fillId="41" borderId="44" xfId="0" applyNumberFormat="1" applyFill="1" applyBorder="1" applyAlignment="1">
      <alignment/>
    </xf>
    <xf numFmtId="1" fontId="0" fillId="42" borderId="45" xfId="0" applyNumberFormat="1" applyFill="1" applyBorder="1" applyAlignment="1">
      <alignment/>
    </xf>
    <xf numFmtId="1" fontId="0" fillId="42" borderId="44" xfId="0" applyNumberFormat="1" applyFill="1" applyBorder="1" applyAlignment="1">
      <alignment/>
    </xf>
    <xf numFmtId="1" fontId="0" fillId="41" borderId="29" xfId="0" applyNumberFormat="1" applyFont="1" applyFill="1" applyBorder="1" applyAlignment="1">
      <alignment/>
    </xf>
    <xf numFmtId="1" fontId="0" fillId="41" borderId="30" xfId="0" applyNumberFormat="1" applyFont="1" applyFill="1" applyBorder="1" applyAlignment="1">
      <alignment/>
    </xf>
    <xf numFmtId="1" fontId="0" fillId="42" borderId="37" xfId="0" applyNumberFormat="1" applyFill="1" applyBorder="1" applyAlignment="1">
      <alignment/>
    </xf>
    <xf numFmtId="1" fontId="0" fillId="42" borderId="38" xfId="0" applyNumberFormat="1" applyFill="1" applyBorder="1" applyAlignment="1">
      <alignment/>
    </xf>
    <xf numFmtId="1" fontId="0" fillId="42" borderId="29" xfId="0" applyNumberFormat="1" applyFill="1" applyBorder="1" applyAlignment="1">
      <alignment/>
    </xf>
    <xf numFmtId="1" fontId="0" fillId="42" borderId="30" xfId="0" applyNumberFormat="1" applyFill="1" applyBorder="1" applyAlignment="1">
      <alignment/>
    </xf>
    <xf numFmtId="1" fontId="0" fillId="44" borderId="13" xfId="0" applyNumberFormat="1" applyFill="1" applyBorder="1" applyAlignment="1">
      <alignment/>
    </xf>
    <xf numFmtId="1" fontId="0" fillId="44" borderId="14" xfId="0" applyNumberFormat="1" applyFill="1" applyBorder="1" applyAlignment="1">
      <alignment/>
    </xf>
    <xf numFmtId="1" fontId="0" fillId="44" borderId="21" xfId="0" applyNumberFormat="1" applyFill="1" applyBorder="1" applyAlignment="1">
      <alignment/>
    </xf>
    <xf numFmtId="1" fontId="0" fillId="44" borderId="22" xfId="0" applyNumberFormat="1" applyFill="1" applyBorder="1" applyAlignment="1">
      <alignment/>
    </xf>
    <xf numFmtId="1" fontId="0" fillId="44" borderId="29" xfId="0" applyNumberFormat="1" applyFill="1" applyBorder="1" applyAlignment="1">
      <alignment/>
    </xf>
    <xf numFmtId="1" fontId="0" fillId="44" borderId="30" xfId="0" applyNumberFormat="1" applyFill="1" applyBorder="1" applyAlignment="1">
      <alignment/>
    </xf>
    <xf numFmtId="0" fontId="1" fillId="45" borderId="21" xfId="0" applyFont="1" applyFill="1" applyBorder="1" applyAlignment="1">
      <alignment/>
    </xf>
    <xf numFmtId="0" fontId="1" fillId="40" borderId="23" xfId="0" applyFont="1" applyFill="1" applyBorder="1" applyAlignment="1">
      <alignment/>
    </xf>
    <xf numFmtId="1" fontId="0" fillId="40" borderId="13" xfId="0" applyNumberFormat="1" applyFill="1" applyBorder="1" applyAlignment="1">
      <alignment/>
    </xf>
    <xf numFmtId="1" fontId="0" fillId="40" borderId="14" xfId="0" applyNumberFormat="1" applyFill="1" applyBorder="1" applyAlignment="1">
      <alignment/>
    </xf>
    <xf numFmtId="0" fontId="1" fillId="46" borderId="23" xfId="0" applyFont="1" applyFill="1" applyBorder="1" applyAlignment="1">
      <alignment/>
    </xf>
    <xf numFmtId="1" fontId="0" fillId="47" borderId="37" xfId="0" applyNumberFormat="1" applyFill="1" applyBorder="1" applyAlignment="1">
      <alignment/>
    </xf>
    <xf numFmtId="1" fontId="0" fillId="47" borderId="38" xfId="0" applyNumberFormat="1" applyFill="1" applyBorder="1" applyAlignment="1">
      <alignment/>
    </xf>
    <xf numFmtId="1" fontId="0" fillId="47" borderId="21" xfId="0" applyNumberFormat="1" applyFill="1" applyBorder="1" applyAlignment="1">
      <alignment/>
    </xf>
    <xf numFmtId="1" fontId="0" fillId="47" borderId="22" xfId="0" applyNumberFormat="1" applyFill="1" applyBorder="1" applyAlignment="1">
      <alignment/>
    </xf>
    <xf numFmtId="1" fontId="0" fillId="47" borderId="29" xfId="0" applyNumberFormat="1" applyFill="1" applyBorder="1" applyAlignment="1">
      <alignment/>
    </xf>
    <xf numFmtId="1" fontId="0" fillId="47" borderId="30" xfId="0" applyNumberFormat="1" applyFill="1" applyBorder="1" applyAlignment="1">
      <alignment/>
    </xf>
    <xf numFmtId="1" fontId="0" fillId="37" borderId="46" xfId="0" applyNumberFormat="1" applyFill="1" applyBorder="1" applyAlignment="1">
      <alignment/>
    </xf>
    <xf numFmtId="1" fontId="0" fillId="37" borderId="26" xfId="0" applyNumberFormat="1" applyFill="1" applyBorder="1" applyAlignment="1">
      <alignment/>
    </xf>
    <xf numFmtId="16" fontId="7" fillId="38" borderId="49" xfId="0" applyNumberFormat="1" applyFont="1" applyFill="1" applyBorder="1" applyAlignment="1">
      <alignment/>
    </xf>
    <xf numFmtId="0" fontId="1" fillId="48" borderId="23" xfId="0" applyFont="1" applyFill="1" applyBorder="1" applyAlignment="1">
      <alignment/>
    </xf>
    <xf numFmtId="1" fontId="0" fillId="47" borderId="13" xfId="0" applyNumberFormat="1" applyFill="1" applyBorder="1" applyAlignment="1">
      <alignment/>
    </xf>
    <xf numFmtId="1" fontId="0" fillId="47" borderId="15" xfId="0" applyNumberFormat="1" applyFill="1" applyBorder="1" applyAlignment="1">
      <alignment/>
    </xf>
    <xf numFmtId="1" fontId="0" fillId="47" borderId="23" xfId="0" applyNumberFormat="1" applyFill="1" applyBorder="1" applyAlignment="1">
      <alignment/>
    </xf>
    <xf numFmtId="1" fontId="0" fillId="47" borderId="42" xfId="0" applyNumberFormat="1" applyFill="1" applyBorder="1" applyAlignment="1">
      <alignment/>
    </xf>
    <xf numFmtId="1" fontId="0" fillId="47" borderId="44" xfId="0" applyNumberFormat="1" applyFill="1" applyBorder="1" applyAlignment="1">
      <alignment/>
    </xf>
    <xf numFmtId="0" fontId="1" fillId="40" borderId="15" xfId="0" applyFont="1" applyFill="1" applyBorder="1" applyAlignment="1">
      <alignment/>
    </xf>
    <xf numFmtId="0" fontId="1" fillId="40" borderId="31" xfId="0" applyFont="1" applyFill="1" applyBorder="1" applyAlignment="1">
      <alignment/>
    </xf>
    <xf numFmtId="1" fontId="0" fillId="49" borderId="37" xfId="0" applyNumberFormat="1" applyFont="1" applyFill="1" applyBorder="1" applyAlignment="1">
      <alignment/>
    </xf>
    <xf numFmtId="1" fontId="0" fillId="49" borderId="38" xfId="0" applyNumberFormat="1" applyFont="1" applyFill="1" applyBorder="1" applyAlignment="1">
      <alignment/>
    </xf>
    <xf numFmtId="1" fontId="0" fillId="49" borderId="21" xfId="0" applyNumberFormat="1" applyFont="1" applyFill="1" applyBorder="1" applyAlignment="1">
      <alignment/>
    </xf>
    <xf numFmtId="1" fontId="0" fillId="49" borderId="22" xfId="0" applyNumberFormat="1" applyFont="1" applyFill="1" applyBorder="1" applyAlignment="1">
      <alignment/>
    </xf>
    <xf numFmtId="1" fontId="0" fillId="49" borderId="29" xfId="0" applyNumberFormat="1" applyFont="1" applyFill="1" applyBorder="1" applyAlignment="1">
      <alignment/>
    </xf>
    <xf numFmtId="1" fontId="0" fillId="49" borderId="30" xfId="0" applyNumberFormat="1" applyFont="1" applyFill="1" applyBorder="1" applyAlignment="1">
      <alignment/>
    </xf>
    <xf numFmtId="0" fontId="1" fillId="45" borderId="13" xfId="0" applyFont="1" applyFill="1" applyBorder="1" applyAlignment="1">
      <alignment/>
    </xf>
    <xf numFmtId="0" fontId="6" fillId="0" borderId="0" xfId="0" applyFont="1" applyAlignment="1">
      <alignment/>
    </xf>
    <xf numFmtId="0" fontId="1" fillId="46" borderId="29" xfId="0" applyFont="1" applyFill="1" applyBorder="1" applyAlignment="1">
      <alignment/>
    </xf>
    <xf numFmtId="1" fontId="0" fillId="47" borderId="14" xfId="0" applyNumberFormat="1" applyFill="1" applyBorder="1" applyAlignment="1">
      <alignment/>
    </xf>
    <xf numFmtId="0" fontId="1" fillId="50" borderId="23" xfId="0" applyFont="1" applyFill="1" applyBorder="1" applyAlignment="1">
      <alignment/>
    </xf>
    <xf numFmtId="0" fontId="1" fillId="46" borderId="31" xfId="0" applyFont="1" applyFill="1" applyBorder="1" applyAlignment="1">
      <alignment/>
    </xf>
    <xf numFmtId="1" fontId="0" fillId="49" borderId="16" xfId="0" applyNumberFormat="1" applyFill="1" applyBorder="1" applyAlignment="1">
      <alignment/>
    </xf>
    <xf numFmtId="1" fontId="0" fillId="49" borderId="15" xfId="0" applyNumberFormat="1" applyFill="1" applyBorder="1" applyAlignment="1">
      <alignment/>
    </xf>
    <xf numFmtId="1" fontId="0" fillId="49" borderId="24" xfId="0" applyNumberFormat="1" applyFill="1" applyBorder="1" applyAlignment="1">
      <alignment/>
    </xf>
    <xf numFmtId="1" fontId="0" fillId="49" borderId="23" xfId="0" applyNumberFormat="1" applyFill="1" applyBorder="1" applyAlignment="1">
      <alignment/>
    </xf>
    <xf numFmtId="1" fontId="0" fillId="49" borderId="45" xfId="0" applyNumberFormat="1" applyFill="1" applyBorder="1" applyAlignment="1">
      <alignment/>
    </xf>
    <xf numFmtId="1" fontId="0" fillId="49" borderId="44" xfId="0" applyNumberFormat="1" applyFill="1" applyBorder="1" applyAlignment="1">
      <alignment/>
    </xf>
    <xf numFmtId="1" fontId="0" fillId="47" borderId="39" xfId="0" applyNumberFormat="1" applyFill="1" applyBorder="1" applyAlignment="1">
      <alignment/>
    </xf>
    <xf numFmtId="1" fontId="0" fillId="47" borderId="31" xfId="0" applyNumberFormat="1" applyFill="1" applyBorder="1" applyAlignment="1">
      <alignment/>
    </xf>
    <xf numFmtId="1" fontId="0" fillId="49" borderId="13" xfId="0" applyNumberFormat="1" applyFont="1" applyFill="1" applyBorder="1" applyAlignment="1">
      <alignment/>
    </xf>
    <xf numFmtId="1" fontId="0" fillId="49" borderId="14" xfId="0" applyNumberFormat="1" applyFont="1" applyFill="1" applyBorder="1" applyAlignment="1">
      <alignment/>
    </xf>
    <xf numFmtId="1" fontId="0" fillId="49" borderId="42" xfId="0" applyNumberFormat="1" applyFill="1" applyBorder="1" applyAlignment="1">
      <alignment/>
    </xf>
    <xf numFmtId="1" fontId="0" fillId="49" borderId="43" xfId="0" applyNumberFormat="1" applyFill="1" applyBorder="1" applyAlignment="1">
      <alignment/>
    </xf>
    <xf numFmtId="0" fontId="1" fillId="48" borderId="29" xfId="0" applyFont="1" applyFill="1" applyBorder="1" applyAlignment="1">
      <alignment/>
    </xf>
    <xf numFmtId="0" fontId="1" fillId="47" borderId="21" xfId="0" applyFont="1" applyFill="1" applyBorder="1" applyAlignment="1">
      <alignment/>
    </xf>
    <xf numFmtId="1" fontId="0" fillId="47" borderId="43" xfId="0" applyNumberFormat="1" applyFill="1" applyBorder="1" applyAlignment="1">
      <alignment/>
    </xf>
    <xf numFmtId="1" fontId="0" fillId="49" borderId="19" xfId="0" applyNumberFormat="1" applyFill="1" applyBorder="1" applyAlignment="1">
      <alignment/>
    </xf>
    <xf numFmtId="1" fontId="0" fillId="49" borderId="27" xfId="0" applyNumberFormat="1" applyFill="1" applyBorder="1" applyAlignment="1">
      <alignment/>
    </xf>
    <xf numFmtId="1" fontId="0" fillId="49" borderId="50" xfId="0" applyNumberFormat="1" applyFill="1" applyBorder="1" applyAlignment="1">
      <alignment/>
    </xf>
    <xf numFmtId="0" fontId="1" fillId="50" borderId="21" xfId="0" applyFont="1" applyFill="1" applyBorder="1" applyAlignment="1">
      <alignment/>
    </xf>
    <xf numFmtId="0" fontId="1" fillId="46" borderId="15" xfId="0" applyFont="1" applyFill="1" applyBorder="1" applyAlignment="1">
      <alignment/>
    </xf>
    <xf numFmtId="1" fontId="0" fillId="47" borderId="16" xfId="0" applyNumberFormat="1" applyFill="1" applyBorder="1" applyAlignment="1">
      <alignment/>
    </xf>
    <xf numFmtId="1" fontId="0" fillId="47" borderId="24" xfId="0" applyNumberFormat="1" applyFill="1" applyBorder="1" applyAlignment="1">
      <alignment/>
    </xf>
    <xf numFmtId="1" fontId="0" fillId="47" borderId="32" xfId="0" applyNumberFormat="1" applyFill="1" applyBorder="1" applyAlignment="1">
      <alignment/>
    </xf>
    <xf numFmtId="0" fontId="1" fillId="47" borderId="23" xfId="0" applyFont="1" applyFill="1" applyBorder="1" applyAlignment="1">
      <alignment/>
    </xf>
    <xf numFmtId="0" fontId="1" fillId="46" borderId="21" xfId="0" applyFont="1" applyFill="1" applyBorder="1" applyAlignment="1">
      <alignment/>
    </xf>
    <xf numFmtId="0" fontId="1" fillId="47" borderId="29" xfId="0" applyFont="1" applyFill="1" applyBorder="1" applyAlignment="1">
      <alignment/>
    </xf>
    <xf numFmtId="0" fontId="1" fillId="48" borderId="21" xfId="0" applyFont="1" applyFill="1" applyBorder="1" applyAlignment="1">
      <alignment/>
    </xf>
    <xf numFmtId="0" fontId="1" fillId="47" borderId="13" xfId="0" applyFont="1" applyFill="1" applyBorder="1" applyAlignment="1">
      <alignment/>
    </xf>
    <xf numFmtId="0" fontId="9" fillId="38" borderId="51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9" fillId="38" borderId="52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9" fillId="38" borderId="5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8" borderId="54" xfId="0" applyFont="1" applyFill="1" applyBorder="1" applyAlignment="1">
      <alignment vertical="center"/>
    </xf>
    <xf numFmtId="0" fontId="0" fillId="0" borderId="10" xfId="0" applyBorder="1" applyAlignment="1">
      <alignment horizontal="center" textRotation="90"/>
    </xf>
    <xf numFmtId="0" fontId="0" fillId="0" borderId="54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3" fillId="0" borderId="55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0" fillId="37" borderId="55" xfId="0" applyFont="1" applyFill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0" fillId="38" borderId="54" xfId="0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textRotation="90"/>
    </xf>
    <xf numFmtId="0" fontId="3" fillId="0" borderId="56" xfId="0" applyFont="1" applyFill="1" applyBorder="1" applyAlignment="1">
      <alignment horizontal="center" textRotation="90"/>
    </xf>
    <xf numFmtId="0" fontId="0" fillId="0" borderId="57" xfId="0" applyBorder="1" applyAlignment="1">
      <alignment horizontal="center" textRotation="90"/>
    </xf>
    <xf numFmtId="0" fontId="3" fillId="35" borderId="56" xfId="0" applyFont="1" applyFill="1" applyBorder="1" applyAlignment="1">
      <alignment horizontal="center" textRotation="90"/>
    </xf>
    <xf numFmtId="0" fontId="3" fillId="35" borderId="11" xfId="0" applyFont="1" applyFill="1" applyBorder="1" applyAlignment="1">
      <alignment horizontal="center" textRotation="9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4"/>
  <sheetViews>
    <sheetView zoomScale="90" zoomScaleNormal="90" zoomScalePageLayoutView="0" workbookViewId="0" topLeftCell="C2">
      <selection activeCell="E21" sqref="E21:E23"/>
    </sheetView>
  </sheetViews>
  <sheetFormatPr defaultColWidth="11.421875" defaultRowHeight="15"/>
  <cols>
    <col min="1" max="1" width="6.7109375" style="1" customWidth="1"/>
    <col min="2" max="2" width="11.00390625" style="2" customWidth="1"/>
    <col min="3" max="3" width="11.00390625" style="3" customWidth="1"/>
    <col min="4" max="5" width="21.57421875" style="0" customWidth="1"/>
    <col min="6" max="7" width="4.421875" style="0" bestFit="1" customWidth="1"/>
    <col min="8" max="8" width="4.00390625" style="0" customWidth="1"/>
    <col min="9" max="9" width="4.421875" style="0" bestFit="1" customWidth="1"/>
    <col min="10" max="11" width="4.00390625" style="0" customWidth="1"/>
    <col min="12" max="14" width="4.421875" style="0" customWidth="1"/>
    <col min="15" max="15" width="4.421875" style="0" bestFit="1" customWidth="1"/>
    <col min="16" max="17" width="4.421875" style="0" customWidth="1"/>
    <col min="18" max="19" width="4.421875" style="0" bestFit="1" customWidth="1"/>
    <col min="20" max="20" width="4.00390625" style="0" customWidth="1"/>
    <col min="21" max="25" width="4.421875" style="0" customWidth="1"/>
    <col min="26" max="27" width="5.57421875" style="0" bestFit="1" customWidth="1"/>
    <col min="28" max="28" width="5.00390625" style="0" bestFit="1" customWidth="1"/>
    <col min="29" max="29" width="3.57421875" style="0" customWidth="1"/>
    <col min="30" max="32" width="2.140625" style="0" customWidth="1"/>
    <col min="33" max="33" width="2.140625" style="4" customWidth="1"/>
    <col min="34" max="34" width="3.28125" style="4" customWidth="1"/>
    <col min="35" max="42" width="2.140625" style="4" customWidth="1"/>
    <col min="43" max="49" width="4.7109375" style="3" customWidth="1"/>
    <col min="50" max="54" width="4.7109375" style="0" customWidth="1"/>
  </cols>
  <sheetData>
    <row r="1" spans="2:51" s="5" customFormat="1" ht="12.75" customHeight="1">
      <c r="B1" s="6"/>
      <c r="C1" s="7"/>
      <c r="D1" s="8"/>
      <c r="E1" s="8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7"/>
      <c r="W1" s="317"/>
      <c r="X1" s="317"/>
      <c r="Y1" s="317"/>
      <c r="Z1" s="316"/>
      <c r="AA1" s="316"/>
      <c r="AC1" s="10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7"/>
      <c r="AR1" s="7"/>
      <c r="AS1" s="7"/>
      <c r="AT1" s="7"/>
      <c r="AU1" s="7"/>
      <c r="AV1" s="7"/>
      <c r="AW1" s="7"/>
      <c r="AX1" s="10"/>
      <c r="AY1" s="9"/>
    </row>
    <row r="2" spans="1:54" ht="85.5" customHeight="1">
      <c r="A2" s="11"/>
      <c r="B2" s="12"/>
      <c r="C2" s="13"/>
      <c r="D2" s="14"/>
      <c r="E2" s="15" t="s">
        <v>0</v>
      </c>
      <c r="F2" s="310" t="str">
        <f>E3</f>
        <v>TV Alsenborn </v>
      </c>
      <c r="G2" s="310"/>
      <c r="H2" s="310" t="str">
        <f>E6</f>
        <v>TuS Erfenbach (N)</v>
      </c>
      <c r="I2" s="310"/>
      <c r="J2" s="310" t="str">
        <f>E9</f>
        <v>TSV Hütschenhausen</v>
      </c>
      <c r="K2" s="310"/>
      <c r="L2" s="310" t="str">
        <f>E12</f>
        <v>TFC Kaiserslautern (P)</v>
      </c>
      <c r="M2" s="310"/>
      <c r="N2" s="310" t="str">
        <f>E15</f>
        <v>VBC Kaiserslautern (M)</v>
      </c>
      <c r="O2" s="310"/>
      <c r="P2" s="310" t="str">
        <f>E18</f>
        <v>SV Miesenbach</v>
      </c>
      <c r="Q2" s="310"/>
      <c r="R2" s="311" t="str">
        <f>E21</f>
        <v>VV Ramstein I</v>
      </c>
      <c r="S2" s="311"/>
      <c r="T2" s="312" t="str">
        <f>E24</f>
        <v>TV Rodenbach (N)</v>
      </c>
      <c r="U2" s="312"/>
      <c r="V2" s="313" t="s">
        <v>1</v>
      </c>
      <c r="W2" s="313"/>
      <c r="X2" s="314" t="s">
        <v>2</v>
      </c>
      <c r="Y2" s="314"/>
      <c r="Z2" s="315" t="s">
        <v>3</v>
      </c>
      <c r="AA2" s="315"/>
      <c r="AB2" s="16" t="s">
        <v>4</v>
      </c>
      <c r="AC2" s="17" t="s">
        <v>5</v>
      </c>
      <c r="AD2" s="13"/>
      <c r="AE2" s="13"/>
      <c r="AF2" s="13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3"/>
      <c r="AR2" s="13"/>
      <c r="AS2" s="13"/>
      <c r="AT2" s="13"/>
      <c r="AU2" s="13"/>
      <c r="AV2" s="13"/>
      <c r="AW2" s="13"/>
      <c r="AX2" s="19"/>
      <c r="AY2" s="18"/>
      <c r="AZ2" s="11"/>
      <c r="BA2" s="11"/>
      <c r="BB2" s="11"/>
    </row>
    <row r="3" spans="4:51" ht="12.75" customHeight="1">
      <c r="D3" s="20"/>
      <c r="E3" s="309" t="s">
        <v>6</v>
      </c>
      <c r="F3" s="21" t="s">
        <v>7</v>
      </c>
      <c r="G3" s="22" t="s">
        <v>7</v>
      </c>
      <c r="H3" s="23">
        <f>P30</f>
        <v>92</v>
      </c>
      <c r="I3" s="24">
        <f>Q30</f>
        <v>103</v>
      </c>
      <c r="J3" s="25">
        <f>P31</f>
        <v>75</v>
      </c>
      <c r="K3" s="26">
        <f>Q31</f>
        <v>60</v>
      </c>
      <c r="L3" s="23">
        <f>P32</f>
        <v>108</v>
      </c>
      <c r="M3" s="27">
        <f>Q32</f>
        <v>102</v>
      </c>
      <c r="N3" s="21">
        <f>P33</f>
        <v>75</v>
      </c>
      <c r="O3" s="22">
        <f>Q33</f>
        <v>64</v>
      </c>
      <c r="P3" s="23">
        <f>P34</f>
        <v>88</v>
      </c>
      <c r="Q3" s="27">
        <f>Q34</f>
        <v>75</v>
      </c>
      <c r="R3" s="21">
        <f>P35</f>
        <v>103</v>
      </c>
      <c r="S3" s="28">
        <f>Q35</f>
        <v>94</v>
      </c>
      <c r="T3" s="29">
        <f>P36</f>
        <v>42</v>
      </c>
      <c r="U3" s="24">
        <f>Q36</f>
        <v>75</v>
      </c>
      <c r="V3" s="30">
        <f aca="true" t="shared" si="0" ref="V3:W5">SUM(H3,J3,L3,N3,P3,R3,T3)</f>
        <v>583</v>
      </c>
      <c r="W3" s="31">
        <f t="shared" si="0"/>
        <v>573</v>
      </c>
      <c r="X3" s="31">
        <f>SUM(G6,G9,G12,G15,G18,G21,G24)</f>
        <v>437</v>
      </c>
      <c r="Y3" s="32">
        <f>SUM(F6,F9,F12,F15,F18,F21,F24)</f>
        <v>597</v>
      </c>
      <c r="Z3" s="33">
        <f>V3+X3</f>
        <v>1020</v>
      </c>
      <c r="AA3" s="34">
        <f aca="true" t="shared" si="1" ref="AA3:AA26">W3+Y3</f>
        <v>1170</v>
      </c>
      <c r="AB3" s="35">
        <f>Z3-AA3</f>
        <v>-150</v>
      </c>
      <c r="AC3" s="36">
        <f>IF(AD4&lt;AD25,AP4,AP4-1)</f>
        <v>7</v>
      </c>
      <c r="AD3" s="4">
        <f>Z5*100-AA5</f>
        <v>1184</v>
      </c>
      <c r="AE3" s="4">
        <f>AB4</f>
        <v>-9</v>
      </c>
      <c r="AF3" s="4">
        <f>Z4</f>
        <v>22</v>
      </c>
      <c r="AQ3" s="4"/>
      <c r="AR3" s="4"/>
      <c r="AS3" s="4"/>
      <c r="AT3" s="4"/>
      <c r="AU3" s="4"/>
      <c r="AX3" s="37"/>
      <c r="AY3" s="4"/>
    </row>
    <row r="4" spans="4:51" ht="12.75" customHeight="1">
      <c r="D4" s="20"/>
      <c r="E4" s="309"/>
      <c r="F4" s="38" t="s">
        <v>7</v>
      </c>
      <c r="G4" s="39" t="s">
        <v>7</v>
      </c>
      <c r="H4" s="40">
        <f>R30</f>
        <v>2</v>
      </c>
      <c r="I4" s="41">
        <f>S30</f>
        <v>3</v>
      </c>
      <c r="J4" s="42">
        <f>R31</f>
        <v>3</v>
      </c>
      <c r="K4" s="43">
        <f>S31</f>
        <v>0</v>
      </c>
      <c r="L4" s="40">
        <f>R32</f>
        <v>3</v>
      </c>
      <c r="M4" s="44">
        <f>S32</f>
        <v>2</v>
      </c>
      <c r="N4" s="38">
        <f>R33</f>
        <v>3</v>
      </c>
      <c r="O4" s="39">
        <f>S33</f>
        <v>0</v>
      </c>
      <c r="P4" s="40">
        <f>R34</f>
        <v>3</v>
      </c>
      <c r="Q4" s="44">
        <f>S34</f>
        <v>1</v>
      </c>
      <c r="R4" s="38">
        <f>R35</f>
        <v>3</v>
      </c>
      <c r="S4" s="45">
        <f>S35</f>
        <v>2</v>
      </c>
      <c r="T4" s="46">
        <f>R36</f>
        <v>0</v>
      </c>
      <c r="U4" s="41">
        <f>S36</f>
        <v>3</v>
      </c>
      <c r="V4" s="47">
        <f t="shared" si="0"/>
        <v>17</v>
      </c>
      <c r="W4" s="48">
        <f t="shared" si="0"/>
        <v>11</v>
      </c>
      <c r="X4" s="48">
        <f>SUM(G7,G10,G13,G16,G19,G22,G25)</f>
        <v>5</v>
      </c>
      <c r="Y4" s="49">
        <f>SUM(F7,F10,F13,F16,F19,F22,F25)</f>
        <v>20</v>
      </c>
      <c r="Z4" s="50">
        <f aca="true" t="shared" si="2" ref="Z4:Z26">V4+X4</f>
        <v>22</v>
      </c>
      <c r="AA4" s="51">
        <f t="shared" si="1"/>
        <v>31</v>
      </c>
      <c r="AB4" s="52">
        <f>Z4-AA4</f>
        <v>-9</v>
      </c>
      <c r="AC4" s="53"/>
      <c r="AD4" s="54">
        <f>AD3*10000+AE3*100+AF3</f>
        <v>11839122</v>
      </c>
      <c r="AE4" s="4"/>
      <c r="AF4" s="4"/>
      <c r="AH4" s="4">
        <f>IF(AD4&lt;AD7,11,10)</f>
        <v>10</v>
      </c>
      <c r="AI4" s="4">
        <f>IF(AD4&lt;AD10,AH4,AH4-1)</f>
        <v>10</v>
      </c>
      <c r="AJ4" s="4">
        <f>IF(AD4&lt;AD13,AI4,AI4-1)</f>
        <v>10</v>
      </c>
      <c r="AK4" s="4">
        <f>IF(AD4&lt;AD16,AJ4,AJ4-1)</f>
        <v>10</v>
      </c>
      <c r="AL4" s="4">
        <f>IF(AD4&lt;AD19,AK4,AK4-1)</f>
        <v>10</v>
      </c>
      <c r="AM4" s="4">
        <f>IF(AD4&lt;AD22,AL4,AL4-1)</f>
        <v>10</v>
      </c>
      <c r="AN4" s="4">
        <f>AM4-1</f>
        <v>9</v>
      </c>
      <c r="AO4" s="4">
        <f>AN4-1</f>
        <v>8</v>
      </c>
      <c r="AP4" s="4">
        <f>AO4-1</f>
        <v>7</v>
      </c>
      <c r="AQ4" s="4"/>
      <c r="AR4" s="4"/>
      <c r="AS4" s="4"/>
      <c r="AT4" s="4"/>
      <c r="AU4" s="4"/>
      <c r="AX4" s="37"/>
      <c r="AY4" s="4"/>
    </row>
    <row r="5" spans="4:51" ht="12.75" customHeight="1">
      <c r="D5" s="20"/>
      <c r="E5" s="309"/>
      <c r="F5" s="55" t="s">
        <v>7</v>
      </c>
      <c r="G5" s="56" t="s">
        <v>7</v>
      </c>
      <c r="H5" s="57">
        <f>T30</f>
        <v>0</v>
      </c>
      <c r="I5" s="58">
        <f>U30</f>
        <v>2</v>
      </c>
      <c r="J5" s="59">
        <f>T31</f>
        <v>2</v>
      </c>
      <c r="K5" s="60">
        <f>U31</f>
        <v>0</v>
      </c>
      <c r="L5" s="57">
        <f>T32</f>
        <v>2</v>
      </c>
      <c r="M5" s="61">
        <f>U32</f>
        <v>0</v>
      </c>
      <c r="N5" s="55">
        <f>T33</f>
        <v>2</v>
      </c>
      <c r="O5" s="56">
        <f>U33</f>
        <v>0</v>
      </c>
      <c r="P5" s="57">
        <f>T34</f>
        <v>2</v>
      </c>
      <c r="Q5" s="61">
        <f>U34</f>
        <v>0</v>
      </c>
      <c r="R5" s="55">
        <f>T35</f>
        <v>2</v>
      </c>
      <c r="S5" s="62">
        <f>U35</f>
        <v>0</v>
      </c>
      <c r="T5" s="63">
        <f>T36</f>
        <v>0</v>
      </c>
      <c r="U5" s="58">
        <f>U36</f>
        <v>2</v>
      </c>
      <c r="V5" s="64">
        <f>SUM(H5,J5,L5,N5,P5,R5,T5)</f>
        <v>10</v>
      </c>
      <c r="W5" s="65">
        <f t="shared" si="0"/>
        <v>4</v>
      </c>
      <c r="X5" s="65">
        <f>SUM(G8,G11,G14,G17,G20,G23,G26)</f>
        <v>2</v>
      </c>
      <c r="Y5" s="66">
        <f>SUM(F8,F11,F14,F17,F20,F23,F26)</f>
        <v>12</v>
      </c>
      <c r="Z5" s="67">
        <f t="shared" si="2"/>
        <v>12</v>
      </c>
      <c r="AA5" s="68">
        <f t="shared" si="1"/>
        <v>16</v>
      </c>
      <c r="AB5" s="69"/>
      <c r="AC5" s="70"/>
      <c r="AD5" s="4"/>
      <c r="AE5" s="4"/>
      <c r="AF5" s="4"/>
      <c r="AQ5" s="4"/>
      <c r="AR5" s="4"/>
      <c r="AS5" s="4"/>
      <c r="AT5" s="4"/>
      <c r="AU5" s="4"/>
      <c r="AX5" s="37"/>
      <c r="AY5" s="4"/>
    </row>
    <row r="6" spans="4:51" ht="12.75" customHeight="1">
      <c r="D6" s="20"/>
      <c r="E6" s="309" t="s">
        <v>8</v>
      </c>
      <c r="F6" s="23">
        <f>P38</f>
        <v>104</v>
      </c>
      <c r="G6" s="27">
        <f>Q38</f>
        <v>113</v>
      </c>
      <c r="H6" s="71" t="s">
        <v>7</v>
      </c>
      <c r="I6" s="72" t="s">
        <v>7</v>
      </c>
      <c r="J6" s="252">
        <f>P39</f>
        <v>0</v>
      </c>
      <c r="K6" s="268">
        <f>Q39</f>
        <v>75</v>
      </c>
      <c r="L6" s="71">
        <f>P40</f>
        <v>61</v>
      </c>
      <c r="M6" s="72">
        <f>Q40</f>
        <v>76</v>
      </c>
      <c r="N6" s="73">
        <f>P41</f>
        <v>47</v>
      </c>
      <c r="O6" s="74">
        <f>Q41</f>
        <v>75</v>
      </c>
      <c r="P6" s="71">
        <f>P42</f>
        <v>73</v>
      </c>
      <c r="Q6" s="72">
        <f>Q42</f>
        <v>92</v>
      </c>
      <c r="R6" s="73">
        <f>P43</f>
        <v>84</v>
      </c>
      <c r="S6" s="75">
        <f>Q43</f>
        <v>98</v>
      </c>
      <c r="T6" s="76">
        <f>P44</f>
        <v>98</v>
      </c>
      <c r="U6" s="77">
        <f>Q44</f>
        <v>110</v>
      </c>
      <c r="V6" s="78">
        <f aca="true" t="shared" si="3" ref="V6:W8">SUM(F6,J6,L6,N6,P6,R6,T6)</f>
        <v>467</v>
      </c>
      <c r="W6" s="79">
        <f t="shared" si="3"/>
        <v>639</v>
      </c>
      <c r="X6" s="79">
        <f>SUM(I3,I9,I12,I15,I18,I21,I24)</f>
        <v>179</v>
      </c>
      <c r="Y6" s="80">
        <f>SUM(H3,H9,H12,H15,H18,H21,H24)</f>
        <v>557</v>
      </c>
      <c r="Z6" s="81">
        <f t="shared" si="2"/>
        <v>646</v>
      </c>
      <c r="AA6" s="34">
        <f t="shared" si="1"/>
        <v>1196</v>
      </c>
      <c r="AB6" s="35">
        <f aca="true" t="shared" si="4" ref="AB6:AB25">Z6-AA6</f>
        <v>-550</v>
      </c>
      <c r="AC6" s="36">
        <f>IF(AD7&lt;AD4,AP7,AP7-1)</f>
        <v>8</v>
      </c>
      <c r="AD6" s="4">
        <f>Z8*100-AA8</f>
        <v>174</v>
      </c>
      <c r="AE6" s="4">
        <f>AB7</f>
        <v>-31</v>
      </c>
      <c r="AF6" s="4">
        <f>Z7</f>
        <v>10</v>
      </c>
      <c r="AQ6" s="4"/>
      <c r="AR6" s="4"/>
      <c r="AS6" s="4"/>
      <c r="AT6" s="4"/>
      <c r="AU6" s="4"/>
      <c r="AX6" s="37"/>
      <c r="AY6" s="4"/>
    </row>
    <row r="7" spans="4:51" ht="12.75" customHeight="1">
      <c r="D7" s="20"/>
      <c r="E7" s="309"/>
      <c r="F7" s="40">
        <f>R38</f>
        <v>2</v>
      </c>
      <c r="G7" s="44">
        <f>S38</f>
        <v>3</v>
      </c>
      <c r="H7" s="38" t="s">
        <v>7</v>
      </c>
      <c r="I7" s="39" t="s">
        <v>7</v>
      </c>
      <c r="J7" s="244">
        <f>R39</f>
        <v>0</v>
      </c>
      <c r="K7" s="245">
        <f>S39</f>
        <v>3</v>
      </c>
      <c r="L7" s="38">
        <f>R40</f>
        <v>0</v>
      </c>
      <c r="M7" s="39">
        <f>S40</f>
        <v>3</v>
      </c>
      <c r="N7" s="40">
        <f>R41</f>
        <v>0</v>
      </c>
      <c r="O7" s="44">
        <f>S41</f>
        <v>3</v>
      </c>
      <c r="P7" s="38">
        <f>R42</f>
        <v>1</v>
      </c>
      <c r="Q7" s="39">
        <f>S42</f>
        <v>3</v>
      </c>
      <c r="R7" s="40">
        <f>R43</f>
        <v>1</v>
      </c>
      <c r="S7" s="41">
        <f>S43</f>
        <v>3</v>
      </c>
      <c r="T7" s="42">
        <f>R44</f>
        <v>2</v>
      </c>
      <c r="U7" s="45">
        <f>S44</f>
        <v>3</v>
      </c>
      <c r="V7" s="82">
        <f t="shared" si="3"/>
        <v>6</v>
      </c>
      <c r="W7" s="48">
        <f t="shared" si="3"/>
        <v>21</v>
      </c>
      <c r="X7" s="79">
        <f>SUM(I4,I10,I13,I16,I19,I22,I25)</f>
        <v>4</v>
      </c>
      <c r="Y7" s="49">
        <f>SUM(H4,H10,H13,H16,H19,H22,H25)</f>
        <v>20</v>
      </c>
      <c r="Z7" s="50">
        <f t="shared" si="2"/>
        <v>10</v>
      </c>
      <c r="AA7" s="51">
        <f t="shared" si="1"/>
        <v>41</v>
      </c>
      <c r="AB7" s="52">
        <f t="shared" si="4"/>
        <v>-31</v>
      </c>
      <c r="AC7" s="53"/>
      <c r="AD7" s="54">
        <f>AD6*10000+AE6*100+AF6</f>
        <v>1736910</v>
      </c>
      <c r="AE7" s="4"/>
      <c r="AF7" s="4"/>
      <c r="AH7" s="4">
        <f>IF(AD7&lt;AD10,11,10)</f>
        <v>11</v>
      </c>
      <c r="AI7" s="4">
        <f>IF(AD7&lt;AD13,AH7,AH7-1)</f>
        <v>11</v>
      </c>
      <c r="AJ7" s="4">
        <f>IF(AD7&lt;AD16,AI7,AI7-1)</f>
        <v>11</v>
      </c>
      <c r="AK7" s="4">
        <f>IF(AD7&lt;AD19,AJ7,AJ7-1)</f>
        <v>11</v>
      </c>
      <c r="AL7" s="4">
        <f>IF(AD7&lt;AD22,AK7,AK7-1)</f>
        <v>11</v>
      </c>
      <c r="AM7" s="4">
        <f>IF(AD7&lt;AD25,AL7,AL7-1)</f>
        <v>11</v>
      </c>
      <c r="AN7" s="4">
        <f>AM7-1</f>
        <v>10</v>
      </c>
      <c r="AO7" s="4">
        <f>AN7-1</f>
        <v>9</v>
      </c>
      <c r="AP7" s="4">
        <f>AO7-1</f>
        <v>8</v>
      </c>
      <c r="AQ7" s="4"/>
      <c r="AR7" s="4"/>
      <c r="AS7" s="4"/>
      <c r="AT7" s="4"/>
      <c r="AU7" s="4"/>
      <c r="AX7" s="37"/>
      <c r="AY7" s="4"/>
    </row>
    <row r="8" spans="4:51" ht="12.75" customHeight="1">
      <c r="D8" s="20"/>
      <c r="E8" s="309"/>
      <c r="F8" s="57">
        <f>T38</f>
        <v>0</v>
      </c>
      <c r="G8" s="61">
        <f>U38</f>
        <v>2</v>
      </c>
      <c r="H8" s="55" t="s">
        <v>7</v>
      </c>
      <c r="I8" s="56" t="s">
        <v>7</v>
      </c>
      <c r="J8" s="246">
        <f>T39</f>
        <v>0</v>
      </c>
      <c r="K8" s="247">
        <f>U39</f>
        <v>2</v>
      </c>
      <c r="L8" s="55">
        <f>T40</f>
        <v>0</v>
      </c>
      <c r="M8" s="56">
        <f>U40</f>
        <v>2</v>
      </c>
      <c r="N8" s="57">
        <f>T41</f>
        <v>0</v>
      </c>
      <c r="O8" s="61">
        <f>U41</f>
        <v>2</v>
      </c>
      <c r="P8" s="55">
        <f>T42</f>
        <v>0</v>
      </c>
      <c r="Q8" s="56">
        <f>U42</f>
        <v>2</v>
      </c>
      <c r="R8" s="57">
        <f>T43</f>
        <v>0</v>
      </c>
      <c r="S8" s="58">
        <f>U43</f>
        <v>2</v>
      </c>
      <c r="T8" s="59">
        <f>T44</f>
        <v>0</v>
      </c>
      <c r="U8" s="62">
        <f>U44</f>
        <v>2</v>
      </c>
      <c r="V8" s="83">
        <f t="shared" si="3"/>
        <v>0</v>
      </c>
      <c r="W8" s="65">
        <f t="shared" si="3"/>
        <v>14</v>
      </c>
      <c r="X8" s="79">
        <f>SUM(I5,I11,I14,I17,I20,I23,I26)</f>
        <v>2</v>
      </c>
      <c r="Y8" s="66">
        <f>SUM(H5,H11,H14,H17,H20,H23,H26)</f>
        <v>12</v>
      </c>
      <c r="Z8" s="67">
        <f t="shared" si="2"/>
        <v>2</v>
      </c>
      <c r="AA8" s="68">
        <f t="shared" si="1"/>
        <v>26</v>
      </c>
      <c r="AB8" s="69"/>
      <c r="AC8" s="70"/>
      <c r="AD8" s="4"/>
      <c r="AE8" s="4"/>
      <c r="AF8" s="4"/>
      <c r="AQ8" s="4"/>
      <c r="AR8" s="4"/>
      <c r="AS8" s="4"/>
      <c r="AT8" s="4"/>
      <c r="AU8" s="4"/>
      <c r="AX8" s="37"/>
      <c r="AY8" s="4"/>
    </row>
    <row r="9" spans="4:51" ht="12.75" customHeight="1">
      <c r="D9" s="20"/>
      <c r="E9" s="309" t="s">
        <v>9</v>
      </c>
      <c r="F9" s="21">
        <f>P46</f>
        <v>93</v>
      </c>
      <c r="G9" s="22">
        <f>Q46</f>
        <v>93</v>
      </c>
      <c r="H9" s="23">
        <f>P47</f>
        <v>90</v>
      </c>
      <c r="I9" s="27">
        <f>Q47</f>
        <v>76</v>
      </c>
      <c r="J9" s="21" t="s">
        <v>7</v>
      </c>
      <c r="K9" s="22" t="s">
        <v>7</v>
      </c>
      <c r="L9" s="23">
        <f>P48</f>
        <v>88</v>
      </c>
      <c r="M9" s="27">
        <f>Q48</f>
        <v>99</v>
      </c>
      <c r="N9" s="21">
        <f>P49</f>
        <v>70</v>
      </c>
      <c r="O9" s="22">
        <f>Q49</f>
        <v>97</v>
      </c>
      <c r="P9" s="23">
        <f>P50</f>
        <v>63</v>
      </c>
      <c r="Q9" s="27">
        <f>Q50</f>
        <v>91</v>
      </c>
      <c r="R9" s="21">
        <f>P51</f>
        <v>103</v>
      </c>
      <c r="S9" s="28">
        <f>Q51</f>
        <v>102</v>
      </c>
      <c r="T9" s="29">
        <f>P52</f>
        <v>89</v>
      </c>
      <c r="U9" s="24">
        <f>Q52</f>
        <v>85</v>
      </c>
      <c r="V9" s="84">
        <f aca="true" t="shared" si="5" ref="V9:W11">SUM(F9,H9,L9,N9,P9,R9,T9)</f>
        <v>596</v>
      </c>
      <c r="W9" s="31">
        <f t="shared" si="5"/>
        <v>643</v>
      </c>
      <c r="X9" s="31">
        <f>SUM(K3,K6,K12,K15,K18,K21,K24)</f>
        <v>431</v>
      </c>
      <c r="Y9" s="32">
        <f>SUM(J3,J6,J12,J15,J18,J21,J24)</f>
        <v>473</v>
      </c>
      <c r="Z9" s="81">
        <f t="shared" si="2"/>
        <v>1027</v>
      </c>
      <c r="AA9" s="34">
        <f t="shared" si="1"/>
        <v>1116</v>
      </c>
      <c r="AB9" s="35">
        <f t="shared" si="4"/>
        <v>-89</v>
      </c>
      <c r="AC9" s="36">
        <f>IF(AD10&lt;AD7,AP10,AP10-1)</f>
        <v>6</v>
      </c>
      <c r="AD9" s="4">
        <f>Z11*100-AA11</f>
        <v>1184</v>
      </c>
      <c r="AE9" s="4">
        <f>AB10</f>
        <v>-8</v>
      </c>
      <c r="AF9" s="4">
        <f>Z10</f>
        <v>22</v>
      </c>
      <c r="AQ9" s="4"/>
      <c r="AR9" s="4"/>
      <c r="AS9" s="4"/>
      <c r="AT9" s="4"/>
      <c r="AU9" s="4"/>
      <c r="AX9" s="37"/>
      <c r="AY9" s="4"/>
    </row>
    <row r="10" spans="4:51" ht="12.75" customHeight="1">
      <c r="D10" s="20"/>
      <c r="E10" s="309"/>
      <c r="F10" s="38">
        <f>R46</f>
        <v>3</v>
      </c>
      <c r="G10" s="39">
        <f>S46</f>
        <v>1</v>
      </c>
      <c r="H10" s="40">
        <f>R47</f>
        <v>3</v>
      </c>
      <c r="I10" s="44">
        <f>S47</f>
        <v>1</v>
      </c>
      <c r="J10" s="38" t="s">
        <v>7</v>
      </c>
      <c r="K10" s="39" t="s">
        <v>7</v>
      </c>
      <c r="L10" s="40">
        <f>R48</f>
        <v>1</v>
      </c>
      <c r="M10" s="44">
        <f>S48</f>
        <v>3</v>
      </c>
      <c r="N10" s="38">
        <f>R49</f>
        <v>1</v>
      </c>
      <c r="O10" s="39">
        <f>S49</f>
        <v>3</v>
      </c>
      <c r="P10" s="40">
        <f>R50</f>
        <v>1</v>
      </c>
      <c r="Q10" s="44">
        <f>S50</f>
        <v>3</v>
      </c>
      <c r="R10" s="38">
        <f>R51</f>
        <v>3</v>
      </c>
      <c r="S10" s="45">
        <f>S51</f>
        <v>2</v>
      </c>
      <c r="T10" s="46">
        <f>R52</f>
        <v>3</v>
      </c>
      <c r="U10" s="41">
        <f>S52</f>
        <v>1</v>
      </c>
      <c r="V10" s="82">
        <f t="shared" si="5"/>
        <v>15</v>
      </c>
      <c r="W10" s="48">
        <f t="shared" si="5"/>
        <v>14</v>
      </c>
      <c r="X10" s="48">
        <f>SUM(K4,K7,K13,K16,K19,K22,K25)</f>
        <v>7</v>
      </c>
      <c r="Y10" s="49">
        <f>SUM(J4,J7,J13,J16,J19,J22,J25)</f>
        <v>16</v>
      </c>
      <c r="Z10" s="50">
        <f t="shared" si="2"/>
        <v>22</v>
      </c>
      <c r="AA10" s="51">
        <f t="shared" si="1"/>
        <v>30</v>
      </c>
      <c r="AB10" s="52">
        <f t="shared" si="4"/>
        <v>-8</v>
      </c>
      <c r="AC10" s="53"/>
      <c r="AD10" s="54">
        <f>AD9*10000+AE9*100+AF9</f>
        <v>11839222</v>
      </c>
      <c r="AE10" s="4"/>
      <c r="AF10" s="4"/>
      <c r="AH10" s="4">
        <f>IF(AD10&lt;AD13,11,10)</f>
        <v>11</v>
      </c>
      <c r="AI10" s="4">
        <f>IF(AD10&lt;AD16,AH10,AH10-1)</f>
        <v>11</v>
      </c>
      <c r="AJ10" s="4">
        <f>IF(AD10&lt;AD19,AI10,AI10-1)</f>
        <v>11</v>
      </c>
      <c r="AK10" s="4">
        <f>IF(AD10&lt;AD22,AJ10,AJ10-1)</f>
        <v>11</v>
      </c>
      <c r="AL10" s="4">
        <f>IF(AD10&lt;AD25,AK10,AK10-1)</f>
        <v>11</v>
      </c>
      <c r="AM10" s="4">
        <f>IF(AD10&lt;AD4,AL10,AL10-1)</f>
        <v>10</v>
      </c>
      <c r="AN10" s="4">
        <f>AM10-1</f>
        <v>9</v>
      </c>
      <c r="AO10" s="4">
        <f>AN10-1</f>
        <v>8</v>
      </c>
      <c r="AP10" s="4">
        <f>AO10-1</f>
        <v>7</v>
      </c>
      <c r="AQ10" s="4"/>
      <c r="AR10" s="4"/>
      <c r="AS10" s="4"/>
      <c r="AT10" s="4"/>
      <c r="AU10" s="4"/>
      <c r="AX10" s="37"/>
      <c r="AY10" s="4"/>
    </row>
    <row r="11" spans="4:51" ht="12.75" customHeight="1">
      <c r="D11" s="20"/>
      <c r="E11" s="309"/>
      <c r="F11" s="85">
        <f>T46</f>
        <v>2</v>
      </c>
      <c r="G11" s="86">
        <f>U46</f>
        <v>0</v>
      </c>
      <c r="H11" s="87">
        <f>T47</f>
        <v>2</v>
      </c>
      <c r="I11" s="88">
        <f>U47</f>
        <v>0</v>
      </c>
      <c r="J11" s="85" t="s">
        <v>7</v>
      </c>
      <c r="K11" s="86" t="s">
        <v>7</v>
      </c>
      <c r="L11" s="87">
        <f>T48</f>
        <v>0</v>
      </c>
      <c r="M11" s="88">
        <f>U48</f>
        <v>2</v>
      </c>
      <c r="N11" s="85">
        <f>T49</f>
        <v>0</v>
      </c>
      <c r="O11" s="86">
        <f>U49</f>
        <v>2</v>
      </c>
      <c r="P11" s="87">
        <f>T50</f>
        <v>0</v>
      </c>
      <c r="Q11" s="88">
        <f>U50</f>
        <v>2</v>
      </c>
      <c r="R11" s="85">
        <f>T51</f>
        <v>2</v>
      </c>
      <c r="S11" s="89">
        <f>U51</f>
        <v>0</v>
      </c>
      <c r="T11" s="90">
        <f>T52</f>
        <v>2</v>
      </c>
      <c r="U11" s="91">
        <f>U52</f>
        <v>0</v>
      </c>
      <c r="V11" s="92">
        <f t="shared" si="5"/>
        <v>8</v>
      </c>
      <c r="W11" s="93">
        <f t="shared" si="5"/>
        <v>6</v>
      </c>
      <c r="X11" s="93">
        <f>SUM(K5,K8,K14,K17,K20,K23,K26)</f>
        <v>4</v>
      </c>
      <c r="Y11" s="94">
        <f>SUM(J5,J8,J14,J17,J20,J23,J26)</f>
        <v>10</v>
      </c>
      <c r="Z11" s="95">
        <f t="shared" si="2"/>
        <v>12</v>
      </c>
      <c r="AA11" s="96">
        <f t="shared" si="1"/>
        <v>16</v>
      </c>
      <c r="AB11" s="69"/>
      <c r="AC11" s="70"/>
      <c r="AD11" s="4"/>
      <c r="AE11" s="4"/>
      <c r="AF11" s="4"/>
      <c r="AQ11" s="4"/>
      <c r="AR11" s="4"/>
      <c r="AS11" s="4"/>
      <c r="AT11" s="4"/>
      <c r="AU11" s="4"/>
      <c r="AX11" s="37"/>
      <c r="AY11" s="4"/>
    </row>
    <row r="12" spans="4:51" ht="12.75" customHeight="1">
      <c r="D12" s="20"/>
      <c r="E12" s="309" t="s">
        <v>10</v>
      </c>
      <c r="F12" s="23">
        <f>P54</f>
        <v>75</v>
      </c>
      <c r="G12" s="27">
        <f>Q54</f>
        <v>59</v>
      </c>
      <c r="H12" s="279">
        <f>P55</f>
        <v>75</v>
      </c>
      <c r="I12" s="280">
        <f>Q55</f>
        <v>0</v>
      </c>
      <c r="J12" s="23">
        <f>P56</f>
        <v>76</v>
      </c>
      <c r="K12" s="27">
        <f>Q56</f>
        <v>65</v>
      </c>
      <c r="L12" s="21" t="s">
        <v>7</v>
      </c>
      <c r="M12" s="22" t="s">
        <v>7</v>
      </c>
      <c r="N12" s="23">
        <f>P57</f>
        <v>25</v>
      </c>
      <c r="O12" s="27">
        <f>Q57</f>
        <v>98</v>
      </c>
      <c r="P12" s="21">
        <f>P58</f>
        <v>75</v>
      </c>
      <c r="Q12" s="22">
        <f>Q58</f>
        <v>59</v>
      </c>
      <c r="R12" s="23">
        <f>P59</f>
        <v>77</v>
      </c>
      <c r="S12" s="24">
        <f>Q59</f>
        <v>57</v>
      </c>
      <c r="T12" s="271">
        <f>P60</f>
        <v>75</v>
      </c>
      <c r="U12" s="272">
        <f>Q60</f>
        <v>0</v>
      </c>
      <c r="V12" s="84">
        <f aca="true" t="shared" si="6" ref="V12:W14">SUM(F12,H12,J12,N12,P12,R12,T12)</f>
        <v>478</v>
      </c>
      <c r="W12" s="31">
        <f t="shared" si="6"/>
        <v>338</v>
      </c>
      <c r="X12" s="31">
        <f>SUM(M3,M6,M9,M15,M18,M21,M24)</f>
        <v>626</v>
      </c>
      <c r="Y12" s="32">
        <f>SUM(L3,L6,L9,L15,L18,L21,L24)</f>
        <v>611</v>
      </c>
      <c r="Z12" s="81">
        <f t="shared" si="2"/>
        <v>1104</v>
      </c>
      <c r="AA12" s="34">
        <f t="shared" si="1"/>
        <v>949</v>
      </c>
      <c r="AB12" s="35">
        <f t="shared" si="4"/>
        <v>155</v>
      </c>
      <c r="AC12" s="36">
        <f>IF(AD13&lt;AD10,AP13,AP13-1)</f>
        <v>2</v>
      </c>
      <c r="AD12" s="4">
        <f>Z14*100-AA14</f>
        <v>1790</v>
      </c>
      <c r="AE12" s="4">
        <f>AB13</f>
        <v>18</v>
      </c>
      <c r="AF12" s="4">
        <f>Z13</f>
        <v>34</v>
      </c>
      <c r="AQ12" s="4"/>
      <c r="AR12" s="4"/>
      <c r="AS12" s="4"/>
      <c r="AT12" s="4"/>
      <c r="AU12" s="4"/>
      <c r="AX12" s="37"/>
      <c r="AY12" s="4"/>
    </row>
    <row r="13" spans="4:51" ht="12.75" customHeight="1">
      <c r="D13" s="20"/>
      <c r="E13" s="309"/>
      <c r="F13" s="40">
        <f>R54</f>
        <v>3</v>
      </c>
      <c r="G13" s="44">
        <f>S54</f>
        <v>0</v>
      </c>
      <c r="H13" s="261">
        <f>R55</f>
        <v>3</v>
      </c>
      <c r="I13" s="262">
        <f>S55</f>
        <v>0</v>
      </c>
      <c r="J13" s="40">
        <f>R56</f>
        <v>3</v>
      </c>
      <c r="K13" s="44">
        <f>S56</f>
        <v>0</v>
      </c>
      <c r="L13" s="38" t="s">
        <v>7</v>
      </c>
      <c r="M13" s="39" t="s">
        <v>7</v>
      </c>
      <c r="N13" s="40">
        <f>R57</f>
        <v>1</v>
      </c>
      <c r="O13" s="44">
        <f>S57</f>
        <v>3</v>
      </c>
      <c r="P13" s="38">
        <f>R58</f>
        <v>3</v>
      </c>
      <c r="Q13" s="39">
        <f>S58</f>
        <v>0</v>
      </c>
      <c r="R13" s="40">
        <f>R59</f>
        <v>3</v>
      </c>
      <c r="S13" s="41">
        <f>S59</f>
        <v>0</v>
      </c>
      <c r="T13" s="273">
        <f>R60</f>
        <v>3</v>
      </c>
      <c r="U13" s="274">
        <f>S60</f>
        <v>0</v>
      </c>
      <c r="V13" s="82">
        <f t="shared" si="6"/>
        <v>19</v>
      </c>
      <c r="W13" s="48">
        <f t="shared" si="6"/>
        <v>3</v>
      </c>
      <c r="X13" s="48">
        <f>SUM(M4,M7,M10,M16,M19,M22,M25)</f>
        <v>15</v>
      </c>
      <c r="Y13" s="49">
        <f>SUM(L4,L7,L10,L16,L19,L22,L25)</f>
        <v>13</v>
      </c>
      <c r="Z13" s="50">
        <f t="shared" si="2"/>
        <v>34</v>
      </c>
      <c r="AA13" s="51">
        <f t="shared" si="1"/>
        <v>16</v>
      </c>
      <c r="AB13" s="52">
        <f t="shared" si="4"/>
        <v>18</v>
      </c>
      <c r="AC13" s="53"/>
      <c r="AD13" s="54">
        <f>AD12*10000+AE12*100+AF12</f>
        <v>17901834</v>
      </c>
      <c r="AE13" s="4"/>
      <c r="AF13" s="4"/>
      <c r="AH13" s="4">
        <f>IF(AD13&lt;AD16,11,10)</f>
        <v>11</v>
      </c>
      <c r="AI13" s="4">
        <f>IF(AD13&lt;AD19,AH13,AH13-1)</f>
        <v>10</v>
      </c>
      <c r="AJ13" s="4">
        <f>IF(AD13&lt;AD22,AI13,AI13-1)</f>
        <v>9</v>
      </c>
      <c r="AK13" s="4">
        <f>IF(AD13&lt;AD25,AJ13,AJ13-1)</f>
        <v>8</v>
      </c>
      <c r="AL13" s="4">
        <f>IF(AD13&lt;AD4,AK13,AK13-1)</f>
        <v>7</v>
      </c>
      <c r="AM13" s="4">
        <f>IF(AD13&lt;AD7,AL13,AL13-1)</f>
        <v>6</v>
      </c>
      <c r="AN13" s="4">
        <f>AM13-1</f>
        <v>5</v>
      </c>
      <c r="AO13" s="4">
        <f>AN13-1</f>
        <v>4</v>
      </c>
      <c r="AP13" s="4">
        <f>AO13-1</f>
        <v>3</v>
      </c>
      <c r="AQ13" s="4"/>
      <c r="AR13" s="4"/>
      <c r="AS13" s="4"/>
      <c r="AT13" s="4"/>
      <c r="AU13" s="4"/>
      <c r="AX13" s="37"/>
      <c r="AY13" s="4"/>
    </row>
    <row r="14" spans="4:51" ht="12.75" customHeight="1">
      <c r="D14" s="20"/>
      <c r="E14" s="309"/>
      <c r="F14" s="87">
        <f>T54</f>
        <v>2</v>
      </c>
      <c r="G14" s="88">
        <f>U54</f>
        <v>0</v>
      </c>
      <c r="H14" s="281">
        <f>T55</f>
        <v>2</v>
      </c>
      <c r="I14" s="282">
        <f>U55</f>
        <v>0</v>
      </c>
      <c r="J14" s="87">
        <f>T56</f>
        <v>2</v>
      </c>
      <c r="K14" s="88">
        <f>U56</f>
        <v>0</v>
      </c>
      <c r="L14" s="85" t="s">
        <v>7</v>
      </c>
      <c r="M14" s="86" t="s">
        <v>7</v>
      </c>
      <c r="N14" s="87">
        <f>T57</f>
        <v>0</v>
      </c>
      <c r="O14" s="88">
        <f>U57</f>
        <v>2</v>
      </c>
      <c r="P14" s="85">
        <f>T58</f>
        <v>2</v>
      </c>
      <c r="Q14" s="86">
        <f>U58</f>
        <v>0</v>
      </c>
      <c r="R14" s="87">
        <f>T59</f>
        <v>2</v>
      </c>
      <c r="S14" s="91">
        <f>U59</f>
        <v>0</v>
      </c>
      <c r="T14" s="275">
        <f>T60</f>
        <v>2</v>
      </c>
      <c r="U14" s="276">
        <f>U60</f>
        <v>0</v>
      </c>
      <c r="V14" s="92">
        <f t="shared" si="6"/>
        <v>12</v>
      </c>
      <c r="W14" s="93">
        <f t="shared" si="6"/>
        <v>2</v>
      </c>
      <c r="X14" s="93">
        <f>SUM(M5,M8,M11,M17,M20,M23,M26)</f>
        <v>6</v>
      </c>
      <c r="Y14" s="94">
        <f>SUM(L5,L8,L11,L17,L20,L23,L26)</f>
        <v>8</v>
      </c>
      <c r="Z14" s="95">
        <f t="shared" si="2"/>
        <v>18</v>
      </c>
      <c r="AA14" s="248">
        <f>W14+Y14</f>
        <v>10</v>
      </c>
      <c r="AB14" s="69"/>
      <c r="AC14" s="70"/>
      <c r="AD14" s="4"/>
      <c r="AE14" s="4"/>
      <c r="AF14" s="4"/>
      <c r="AQ14" s="4"/>
      <c r="AR14" s="4"/>
      <c r="AS14" s="4"/>
      <c r="AT14" s="4"/>
      <c r="AU14" s="4"/>
      <c r="AX14" s="37"/>
      <c r="AY14" s="4"/>
    </row>
    <row r="15" spans="4:51" ht="12.75" customHeight="1">
      <c r="D15" s="20"/>
      <c r="E15" s="309" t="s">
        <v>11</v>
      </c>
      <c r="F15" s="21">
        <f>P62</f>
        <v>75</v>
      </c>
      <c r="G15" s="22">
        <f>Q62</f>
        <v>50</v>
      </c>
      <c r="H15" s="252">
        <f>P63</f>
        <v>75</v>
      </c>
      <c r="I15" s="268">
        <f>Q63</f>
        <v>0</v>
      </c>
      <c r="J15" s="21">
        <f>P64</f>
        <v>75</v>
      </c>
      <c r="K15" s="22">
        <f>Q64</f>
        <v>53</v>
      </c>
      <c r="L15" s="23">
        <f>P65</f>
        <v>77</v>
      </c>
      <c r="M15" s="27">
        <f>Q65</f>
        <v>68</v>
      </c>
      <c r="N15" s="21" t="s">
        <v>7</v>
      </c>
      <c r="O15" s="22" t="s">
        <v>7</v>
      </c>
      <c r="P15" s="23">
        <f>P66</f>
        <v>99</v>
      </c>
      <c r="Q15" s="27">
        <f>Q66</f>
        <v>87</v>
      </c>
      <c r="R15" s="21">
        <f>P67</f>
        <v>75</v>
      </c>
      <c r="S15" s="28">
        <f>Q67</f>
        <v>51</v>
      </c>
      <c r="T15" s="29">
        <f>P68</f>
        <v>93</v>
      </c>
      <c r="U15" s="24">
        <f>Q68</f>
        <v>82</v>
      </c>
      <c r="V15" s="84">
        <f aca="true" t="shared" si="7" ref="V15:W17">SUM(F15,H15,J15,L15,P15,R15,T15)</f>
        <v>569</v>
      </c>
      <c r="W15" s="31">
        <f t="shared" si="7"/>
        <v>391</v>
      </c>
      <c r="X15" s="31">
        <f>SUM(O3,O6,O9,O12,O18,O21,O24)</f>
        <v>618</v>
      </c>
      <c r="Y15" s="32">
        <f>SUM(N3,N6,N9,N12,N18,N21,N24)</f>
        <v>477</v>
      </c>
      <c r="Z15" s="81">
        <f t="shared" si="2"/>
        <v>1187</v>
      </c>
      <c r="AA15" s="34">
        <f t="shared" si="1"/>
        <v>868</v>
      </c>
      <c r="AB15" s="35">
        <f t="shared" si="4"/>
        <v>319</v>
      </c>
      <c r="AC15" s="36">
        <f>IF(AD16&lt;AD13,AP16,AP16-1)</f>
        <v>1</v>
      </c>
      <c r="AD15" s="4">
        <f>Z17*100-AA17</f>
        <v>2194</v>
      </c>
      <c r="AE15" s="4">
        <f>AB16</f>
        <v>24</v>
      </c>
      <c r="AF15" s="4">
        <f>Z16</f>
        <v>37</v>
      </c>
      <c r="AQ15" s="4"/>
      <c r="AR15" s="4"/>
      <c r="AS15" s="4"/>
      <c r="AT15" s="4"/>
      <c r="AU15" s="4"/>
      <c r="AX15" s="37"/>
      <c r="AY15" s="4"/>
    </row>
    <row r="16" spans="4:51" ht="12.75" customHeight="1">
      <c r="D16" s="20"/>
      <c r="E16" s="309"/>
      <c r="F16" s="38">
        <f>R62</f>
        <v>3</v>
      </c>
      <c r="G16" s="39">
        <f>S62</f>
        <v>0</v>
      </c>
      <c r="H16" s="244">
        <f>R63</f>
        <v>3</v>
      </c>
      <c r="I16" s="245">
        <f>S63</f>
        <v>0</v>
      </c>
      <c r="J16" s="38">
        <f>R64</f>
        <v>3</v>
      </c>
      <c r="K16" s="39">
        <f>S64</f>
        <v>0</v>
      </c>
      <c r="L16" s="40">
        <f>R65</f>
        <v>3</v>
      </c>
      <c r="M16" s="44">
        <f>S65</f>
        <v>0</v>
      </c>
      <c r="N16" s="38" t="s">
        <v>7</v>
      </c>
      <c r="O16" s="39" t="s">
        <v>7</v>
      </c>
      <c r="P16" s="40">
        <f>R66</f>
        <v>3</v>
      </c>
      <c r="Q16" s="44">
        <f>S66</f>
        <v>1</v>
      </c>
      <c r="R16" s="38">
        <f>R67</f>
        <v>3</v>
      </c>
      <c r="S16" s="45">
        <f>S67</f>
        <v>0</v>
      </c>
      <c r="T16" s="46">
        <f>R68</f>
        <v>3</v>
      </c>
      <c r="U16" s="41">
        <f>S68</f>
        <v>1</v>
      </c>
      <c r="V16" s="82">
        <f t="shared" si="7"/>
        <v>21</v>
      </c>
      <c r="W16" s="48">
        <f t="shared" si="7"/>
        <v>2</v>
      </c>
      <c r="X16" s="48">
        <f>SUM(O4,O7,O10,O13,O19,O22,O25)</f>
        <v>16</v>
      </c>
      <c r="Y16" s="49">
        <f>SUM(N4,N7,N10,N13,N19,N22,N25)</f>
        <v>11</v>
      </c>
      <c r="Z16" s="50">
        <f t="shared" si="2"/>
        <v>37</v>
      </c>
      <c r="AA16" s="249">
        <f>W16+Y16</f>
        <v>13</v>
      </c>
      <c r="AB16" s="52">
        <f t="shared" si="4"/>
        <v>24</v>
      </c>
      <c r="AC16" s="53"/>
      <c r="AD16" s="54">
        <f>AD15*10000+AE15*100+AF15</f>
        <v>21942437</v>
      </c>
      <c r="AE16" s="4"/>
      <c r="AF16" s="4"/>
      <c r="AH16" s="4">
        <f>IF(AD16&lt;AD19,11,10)</f>
        <v>10</v>
      </c>
      <c r="AI16" s="4">
        <f>IF(AD16&lt;AD22,AH16,AH16-1)</f>
        <v>9</v>
      </c>
      <c r="AJ16" s="4">
        <f>IF(AD16&lt;AD25,AI16,AI16-1)</f>
        <v>8</v>
      </c>
      <c r="AK16" s="4">
        <f>IF(AD16&lt;AD4,AJ16,AJ16-1)</f>
        <v>7</v>
      </c>
      <c r="AL16" s="4">
        <f>IF(AD16&lt;AD7,AK16,AK16-1)</f>
        <v>6</v>
      </c>
      <c r="AM16" s="4">
        <f>IF(AD16&lt;AD10,AL16,AL16-1)</f>
        <v>5</v>
      </c>
      <c r="AN16" s="4">
        <f>AM16-1</f>
        <v>4</v>
      </c>
      <c r="AO16" s="4">
        <f>AN16-1</f>
        <v>3</v>
      </c>
      <c r="AP16" s="4">
        <f>AO16-1</f>
        <v>2</v>
      </c>
      <c r="AQ16" s="4"/>
      <c r="AR16" s="4"/>
      <c r="AS16" s="4"/>
      <c r="AT16" s="4"/>
      <c r="AU16" s="4"/>
      <c r="AX16" s="37"/>
      <c r="AY16" s="4"/>
    </row>
    <row r="17" spans="4:51" ht="12.75" customHeight="1">
      <c r="D17" s="20"/>
      <c r="E17" s="309"/>
      <c r="F17" s="85">
        <f>T62</f>
        <v>2</v>
      </c>
      <c r="G17" s="86">
        <f>U62</f>
        <v>0</v>
      </c>
      <c r="H17" s="255">
        <f>T63</f>
        <v>2</v>
      </c>
      <c r="I17" s="285">
        <f>U63</f>
        <v>0</v>
      </c>
      <c r="J17" s="85">
        <f>T64</f>
        <v>2</v>
      </c>
      <c r="K17" s="86">
        <f>U64</f>
        <v>0</v>
      </c>
      <c r="L17" s="87">
        <f>T65</f>
        <v>2</v>
      </c>
      <c r="M17" s="88">
        <f>U65</f>
        <v>0</v>
      </c>
      <c r="N17" s="85" t="s">
        <v>7</v>
      </c>
      <c r="O17" s="86" t="s">
        <v>7</v>
      </c>
      <c r="P17" s="87">
        <f>T66</f>
        <v>2</v>
      </c>
      <c r="Q17" s="88">
        <f>U66</f>
        <v>0</v>
      </c>
      <c r="R17" s="85">
        <f>T67</f>
        <v>2</v>
      </c>
      <c r="S17" s="89">
        <f>U67</f>
        <v>0</v>
      </c>
      <c r="T17" s="90">
        <f>T68</f>
        <v>2</v>
      </c>
      <c r="U17" s="91">
        <f>U68</f>
        <v>0</v>
      </c>
      <c r="V17" s="92">
        <f t="shared" si="7"/>
        <v>14</v>
      </c>
      <c r="W17" s="93">
        <f t="shared" si="7"/>
        <v>0</v>
      </c>
      <c r="X17" s="93">
        <f>SUM(O5,O8,O11,O14,O20,O23,O26)</f>
        <v>8</v>
      </c>
      <c r="Y17" s="94">
        <f>SUM(N5,N8,N11,N14,N20,N23,N26)</f>
        <v>6</v>
      </c>
      <c r="Z17" s="95">
        <f t="shared" si="2"/>
        <v>22</v>
      </c>
      <c r="AA17" s="96">
        <f t="shared" si="1"/>
        <v>6</v>
      </c>
      <c r="AB17" s="69"/>
      <c r="AC17" s="70"/>
      <c r="AD17" s="4"/>
      <c r="AE17" s="4"/>
      <c r="AF17" s="4"/>
      <c r="AQ17" s="4"/>
      <c r="AR17" s="4"/>
      <c r="AS17" s="4"/>
      <c r="AT17" s="4"/>
      <c r="AU17" s="4"/>
      <c r="AX17" s="37"/>
      <c r="AY17" s="4"/>
    </row>
    <row r="18" spans="4:51" ht="12.75" customHeight="1">
      <c r="D18" s="20"/>
      <c r="E18" s="309" t="s">
        <v>12</v>
      </c>
      <c r="F18" s="23">
        <f>P70</f>
        <v>100</v>
      </c>
      <c r="G18" s="27">
        <f>Q70</f>
        <v>81</v>
      </c>
      <c r="H18" s="279">
        <f>P71</f>
        <v>75</v>
      </c>
      <c r="I18" s="280">
        <f>Q71</f>
        <v>0</v>
      </c>
      <c r="J18" s="23">
        <f>P72</f>
        <v>90</v>
      </c>
      <c r="K18" s="27">
        <f>Q72</f>
        <v>82</v>
      </c>
      <c r="L18" s="21">
        <f>P73</f>
        <v>64</v>
      </c>
      <c r="M18" s="22">
        <f>Q73</f>
        <v>77</v>
      </c>
      <c r="N18" s="23">
        <f>P74</f>
        <v>106</v>
      </c>
      <c r="O18" s="27">
        <f>Q74</f>
        <v>114</v>
      </c>
      <c r="P18" s="21" t="s">
        <v>7</v>
      </c>
      <c r="Q18" s="22" t="s">
        <v>7</v>
      </c>
      <c r="R18" s="252">
        <f>P75</f>
        <v>75</v>
      </c>
      <c r="S18" s="253">
        <f>Q75</f>
        <v>0</v>
      </c>
      <c r="T18" s="25">
        <f>P76</f>
        <v>62</v>
      </c>
      <c r="U18" s="28">
        <f>Q76</f>
        <v>75</v>
      </c>
      <c r="V18" s="84">
        <f aca="true" t="shared" si="8" ref="V18:W20">SUM(F18,H18,J18,L18,N18,R18,T18)</f>
        <v>572</v>
      </c>
      <c r="W18" s="31">
        <f t="shared" si="8"/>
        <v>429</v>
      </c>
      <c r="X18" s="31">
        <f>SUM(Q3,Q6,Q9,Q12,Q15,Q21,Q24)</f>
        <v>566</v>
      </c>
      <c r="Y18" s="32">
        <f>SUM(P3,P6,P9,P12,P15,P21,P24)</f>
        <v>549</v>
      </c>
      <c r="Z18" s="81">
        <f t="shared" si="2"/>
        <v>1138</v>
      </c>
      <c r="AA18" s="34">
        <f t="shared" si="1"/>
        <v>978</v>
      </c>
      <c r="AB18" s="35">
        <f t="shared" si="4"/>
        <v>160</v>
      </c>
      <c r="AC18" s="36">
        <f>IF(AD19&lt;AD16,AP19,AP19-1)</f>
        <v>4</v>
      </c>
      <c r="AD18" s="4">
        <f>Z20*100-AA20</f>
        <v>1588</v>
      </c>
      <c r="AE18" s="4">
        <f>AB19</f>
        <v>3</v>
      </c>
      <c r="AF18" s="4">
        <f>Z19</f>
        <v>27</v>
      </c>
      <c r="AQ18" s="4"/>
      <c r="AR18" s="4"/>
      <c r="AS18" s="4"/>
      <c r="AT18" s="4"/>
      <c r="AU18" s="4"/>
      <c r="AX18" s="37"/>
      <c r="AY18" s="4"/>
    </row>
    <row r="19" spans="4:51" ht="12.75" customHeight="1">
      <c r="D19" s="20"/>
      <c r="E19" s="309"/>
      <c r="F19" s="40">
        <f>R70</f>
        <v>3</v>
      </c>
      <c r="G19" s="44">
        <f>S70</f>
        <v>1</v>
      </c>
      <c r="H19" s="261">
        <f>R71</f>
        <v>3</v>
      </c>
      <c r="I19" s="262">
        <f>S71</f>
        <v>0</v>
      </c>
      <c r="J19" s="40">
        <f>R72</f>
        <v>3</v>
      </c>
      <c r="K19" s="44">
        <f>S72</f>
        <v>1</v>
      </c>
      <c r="L19" s="38">
        <f>R73</f>
        <v>0</v>
      </c>
      <c r="M19" s="39">
        <f>S73</f>
        <v>3</v>
      </c>
      <c r="N19" s="40">
        <f>R74</f>
        <v>3</v>
      </c>
      <c r="O19" s="44">
        <f>S74</f>
        <v>2</v>
      </c>
      <c r="P19" s="38" t="s">
        <v>7</v>
      </c>
      <c r="Q19" s="39" t="s">
        <v>7</v>
      </c>
      <c r="R19" s="244">
        <f>R75</f>
        <v>3</v>
      </c>
      <c r="S19" s="254">
        <f>S75</f>
        <v>0</v>
      </c>
      <c r="T19" s="42">
        <f>R76</f>
        <v>0</v>
      </c>
      <c r="U19" s="45">
        <f>S76</f>
        <v>3</v>
      </c>
      <c r="V19" s="82">
        <f t="shared" si="8"/>
        <v>15</v>
      </c>
      <c r="W19" s="48">
        <f t="shared" si="8"/>
        <v>10</v>
      </c>
      <c r="X19" s="48">
        <f>SUM(Q4,Q7,Q10,Q13,Q16,Q22,Q25)</f>
        <v>12</v>
      </c>
      <c r="Y19" s="49">
        <f>SUM(P4,P7,P10,P13,P16,P22,P25)</f>
        <v>14</v>
      </c>
      <c r="Z19" s="50">
        <f t="shared" si="2"/>
        <v>27</v>
      </c>
      <c r="AA19" s="51">
        <f t="shared" si="1"/>
        <v>24</v>
      </c>
      <c r="AB19" s="52">
        <f t="shared" si="4"/>
        <v>3</v>
      </c>
      <c r="AC19" s="53"/>
      <c r="AD19" s="54">
        <f>AD18*10000+AE18*100+AF18</f>
        <v>15880327</v>
      </c>
      <c r="AE19" s="4"/>
      <c r="AF19" s="4"/>
      <c r="AH19" s="4">
        <f>IF(AD19&lt;AD22,11,10)</f>
        <v>11</v>
      </c>
      <c r="AI19" s="4">
        <f>IF(AD19&lt;AD25,AH19,AH19-1)</f>
        <v>10</v>
      </c>
      <c r="AJ19" s="4">
        <f>IF(AD19&lt;AD4,AI19,AI19-1)</f>
        <v>9</v>
      </c>
      <c r="AK19" s="4">
        <f>IF(AD19&lt;AD7,AJ19,AJ19-1)</f>
        <v>8</v>
      </c>
      <c r="AL19" s="4">
        <f>IF(AD19&lt;AD10,AK19,AK19-1)</f>
        <v>7</v>
      </c>
      <c r="AM19" s="4">
        <f>IF(AD19&lt;AD13,AL19,AL19-1)</f>
        <v>7</v>
      </c>
      <c r="AN19" s="4">
        <f>AM19-1</f>
        <v>6</v>
      </c>
      <c r="AO19" s="4">
        <f>AN19-1</f>
        <v>5</v>
      </c>
      <c r="AP19" s="4">
        <f>AO19-1</f>
        <v>4</v>
      </c>
      <c r="AQ19" s="4"/>
      <c r="AR19" s="4"/>
      <c r="AS19" s="4"/>
      <c r="AT19" s="4"/>
      <c r="AU19" s="4"/>
      <c r="AX19" s="37"/>
      <c r="AY19" s="4"/>
    </row>
    <row r="20" spans="4:51" ht="12.75" customHeight="1">
      <c r="D20" s="20"/>
      <c r="E20" s="309"/>
      <c r="F20" s="87">
        <f>T70</f>
        <v>2</v>
      </c>
      <c r="G20" s="88">
        <f>U70</f>
        <v>0</v>
      </c>
      <c r="H20" s="281">
        <f>T71</f>
        <v>2</v>
      </c>
      <c r="I20" s="282">
        <f>U71</f>
        <v>0</v>
      </c>
      <c r="J20" s="87">
        <f>T72</f>
        <v>2</v>
      </c>
      <c r="K20" s="88">
        <f>U72</f>
        <v>0</v>
      </c>
      <c r="L20" s="85">
        <f>T73</f>
        <v>0</v>
      </c>
      <c r="M20" s="86">
        <f>U73</f>
        <v>2</v>
      </c>
      <c r="N20" s="87">
        <f>T74</f>
        <v>2</v>
      </c>
      <c r="O20" s="88">
        <f>U74</f>
        <v>0</v>
      </c>
      <c r="P20" s="85" t="s">
        <v>7</v>
      </c>
      <c r="Q20" s="86" t="s">
        <v>7</v>
      </c>
      <c r="R20" s="255">
        <f>T75</f>
        <v>2</v>
      </c>
      <c r="S20" s="256">
        <f>U75</f>
        <v>0</v>
      </c>
      <c r="T20" s="97">
        <f>T76</f>
        <v>0</v>
      </c>
      <c r="U20" s="89">
        <f>U76</f>
        <v>2</v>
      </c>
      <c r="V20" s="92">
        <f t="shared" si="8"/>
        <v>10</v>
      </c>
      <c r="W20" s="93">
        <f t="shared" si="8"/>
        <v>4</v>
      </c>
      <c r="X20" s="93">
        <f>SUM(Q5,Q8,Q11,Q14,Q17,Q23,Q26)</f>
        <v>6</v>
      </c>
      <c r="Y20" s="94">
        <f>SUM(P5,P8,P11,P14,P17,P23,P26)</f>
        <v>8</v>
      </c>
      <c r="Z20" s="95">
        <f t="shared" si="2"/>
        <v>16</v>
      </c>
      <c r="AA20" s="96">
        <f t="shared" si="1"/>
        <v>12</v>
      </c>
      <c r="AB20" s="69"/>
      <c r="AC20" s="70"/>
      <c r="AD20" s="4"/>
      <c r="AE20" s="4"/>
      <c r="AF20" s="4"/>
      <c r="AQ20" s="4"/>
      <c r="AR20" s="4"/>
      <c r="AS20" s="4"/>
      <c r="AT20" s="4"/>
      <c r="AU20" s="4"/>
      <c r="AX20" s="37"/>
      <c r="AY20" s="4"/>
    </row>
    <row r="21" spans="4:51" ht="12.75" customHeight="1">
      <c r="D21" s="20"/>
      <c r="E21" s="309" t="s">
        <v>13</v>
      </c>
      <c r="F21" s="21">
        <f>P78</f>
        <v>75</v>
      </c>
      <c r="G21" s="22">
        <f>Q78</f>
        <v>41</v>
      </c>
      <c r="H21" s="252">
        <f>P79</f>
        <v>75</v>
      </c>
      <c r="I21" s="268">
        <f>Q79</f>
        <v>0</v>
      </c>
      <c r="J21" s="21">
        <f>P80</f>
        <v>75</v>
      </c>
      <c r="K21" s="22">
        <f>Q80</f>
        <v>0</v>
      </c>
      <c r="L21" s="23">
        <f>P81</f>
        <v>109</v>
      </c>
      <c r="M21" s="27">
        <f>Q81</f>
        <v>101</v>
      </c>
      <c r="N21" s="21">
        <f>P82</f>
        <v>51</v>
      </c>
      <c r="O21" s="22">
        <f>Q82</f>
        <v>75</v>
      </c>
      <c r="P21" s="23">
        <f>P83</f>
        <v>97</v>
      </c>
      <c r="Q21" s="27">
        <f>Q83</f>
        <v>87</v>
      </c>
      <c r="R21" s="21" t="s">
        <v>7</v>
      </c>
      <c r="S21" s="28" t="s">
        <v>7</v>
      </c>
      <c r="T21" s="186">
        <f>P84</f>
        <v>75</v>
      </c>
      <c r="U21" s="187">
        <f>Q84</f>
        <v>0</v>
      </c>
      <c r="V21" s="30">
        <f aca="true" t="shared" si="9" ref="V21:W23">SUM(F21,H21,J21,L21,N21,P21,T21)</f>
        <v>557</v>
      </c>
      <c r="W21" s="31">
        <f t="shared" si="9"/>
        <v>304</v>
      </c>
      <c r="X21" s="31">
        <f>SUM(S3,S6,S9,S12,S15,S18,S24)</f>
        <v>477</v>
      </c>
      <c r="Y21" s="32">
        <f>SUM(R3,R6,R9,R12,R15,R18,R24)</f>
        <v>517</v>
      </c>
      <c r="Z21" s="81">
        <f t="shared" si="2"/>
        <v>1034</v>
      </c>
      <c r="AA21" s="34">
        <f t="shared" si="1"/>
        <v>821</v>
      </c>
      <c r="AB21" s="35">
        <f t="shared" si="4"/>
        <v>213</v>
      </c>
      <c r="AC21" s="36">
        <f>IF(AD22&lt;AD19,AP22,AP22-1)</f>
        <v>3</v>
      </c>
      <c r="AD21" s="4">
        <f>Z23*100-AA23</f>
        <v>1588</v>
      </c>
      <c r="AE21" s="4">
        <f>AB22</f>
        <v>6</v>
      </c>
      <c r="AF21" s="4">
        <f>Z22</f>
        <v>28</v>
      </c>
      <c r="AQ21" s="4"/>
      <c r="AR21" s="4"/>
      <c r="AS21" s="4"/>
      <c r="AT21" s="4"/>
      <c r="AU21" s="4"/>
      <c r="AX21" s="37"/>
      <c r="AY21" s="4"/>
    </row>
    <row r="22" spans="4:51" ht="12.75" customHeight="1">
      <c r="D22" s="20"/>
      <c r="E22" s="309"/>
      <c r="F22" s="38">
        <f>R78</f>
        <v>3</v>
      </c>
      <c r="G22" s="39">
        <f>S78</f>
        <v>0</v>
      </c>
      <c r="H22" s="244">
        <f>R79</f>
        <v>3</v>
      </c>
      <c r="I22" s="245">
        <f>S79</f>
        <v>0</v>
      </c>
      <c r="J22" s="38">
        <f>R80</f>
        <v>3</v>
      </c>
      <c r="K22" s="39">
        <f>S80</f>
        <v>0</v>
      </c>
      <c r="L22" s="40">
        <f>R81</f>
        <v>3</v>
      </c>
      <c r="M22" s="44">
        <f>S81</f>
        <v>2</v>
      </c>
      <c r="N22" s="38">
        <f>R82</f>
        <v>0</v>
      </c>
      <c r="O22" s="39">
        <f>S82</f>
        <v>3</v>
      </c>
      <c r="P22" s="40">
        <f>R83</f>
        <v>3</v>
      </c>
      <c r="Q22" s="44">
        <f>S83</f>
        <v>1</v>
      </c>
      <c r="R22" s="38" t="s">
        <v>7</v>
      </c>
      <c r="S22" s="45" t="s">
        <v>7</v>
      </c>
      <c r="T22" s="188">
        <f>R84</f>
        <v>3</v>
      </c>
      <c r="U22" s="189">
        <f>S84</f>
        <v>0</v>
      </c>
      <c r="V22" s="47">
        <f t="shared" si="9"/>
        <v>18</v>
      </c>
      <c r="W22" s="48">
        <f t="shared" si="9"/>
        <v>6</v>
      </c>
      <c r="X22" s="48">
        <f>SUM(S4,S7,S10,S13,S16,S19,S25)</f>
        <v>10</v>
      </c>
      <c r="Y22" s="49">
        <f>SUM(R4,R7,R10,R13,R16,R19,R25)</f>
        <v>16</v>
      </c>
      <c r="Z22" s="50">
        <f t="shared" si="2"/>
        <v>28</v>
      </c>
      <c r="AA22" s="51">
        <f t="shared" si="1"/>
        <v>22</v>
      </c>
      <c r="AB22" s="52">
        <f t="shared" si="4"/>
        <v>6</v>
      </c>
      <c r="AC22" s="53"/>
      <c r="AD22" s="54">
        <f>AD21*10000+AE21*100+AF21</f>
        <v>15880628</v>
      </c>
      <c r="AE22" s="4"/>
      <c r="AF22" s="4"/>
      <c r="AH22" s="4">
        <f>IF(AD22&lt;AD25,11,10)</f>
        <v>10</v>
      </c>
      <c r="AI22" s="4">
        <f>IF(AD22&lt;AD4,AH22,AH22-1)</f>
        <v>9</v>
      </c>
      <c r="AJ22" s="4">
        <f>IF(AD22&lt;AD7,AI22,AI22-1)</f>
        <v>8</v>
      </c>
      <c r="AK22" s="4">
        <f>IF(AD22&lt;AD10,AJ22,AJ22-1)</f>
        <v>7</v>
      </c>
      <c r="AL22" s="4">
        <f>IF(AD22&lt;AD13,AK22,AK22-1)</f>
        <v>7</v>
      </c>
      <c r="AM22" s="4">
        <f>IF(AD22&lt;AD16,AL22,AL22-1)</f>
        <v>7</v>
      </c>
      <c r="AN22" s="4">
        <f>AM22-1</f>
        <v>6</v>
      </c>
      <c r="AO22" s="4">
        <f>AN22-1</f>
        <v>5</v>
      </c>
      <c r="AP22" s="4">
        <f>AO22-1</f>
        <v>4</v>
      </c>
      <c r="AQ22" s="4"/>
      <c r="AR22" s="4"/>
      <c r="AS22" s="4"/>
      <c r="AT22" s="4"/>
      <c r="AU22" s="4"/>
      <c r="AX22" s="37"/>
      <c r="AY22" s="4"/>
    </row>
    <row r="23" spans="4:51" ht="12.75" customHeight="1">
      <c r="D23" s="20"/>
      <c r="E23" s="309"/>
      <c r="F23" s="55">
        <f>T78</f>
        <v>2</v>
      </c>
      <c r="G23" s="56">
        <f>U78</f>
        <v>0</v>
      </c>
      <c r="H23" s="246">
        <f>T79</f>
        <v>2</v>
      </c>
      <c r="I23" s="247">
        <f>U79</f>
        <v>0</v>
      </c>
      <c r="J23" s="55">
        <f>T80</f>
        <v>2</v>
      </c>
      <c r="K23" s="56">
        <f>U80</f>
        <v>0</v>
      </c>
      <c r="L23" s="57">
        <f>T81</f>
        <v>2</v>
      </c>
      <c r="M23" s="61">
        <f>U81</f>
        <v>0</v>
      </c>
      <c r="N23" s="55">
        <f>T82</f>
        <v>0</v>
      </c>
      <c r="O23" s="56">
        <f>U82</f>
        <v>2</v>
      </c>
      <c r="P23" s="57">
        <f>T83</f>
        <v>2</v>
      </c>
      <c r="Q23" s="61">
        <f>U83</f>
        <v>0</v>
      </c>
      <c r="R23" s="55" t="s">
        <v>7</v>
      </c>
      <c r="S23" s="62" t="s">
        <v>7</v>
      </c>
      <c r="T23" s="190">
        <f>T84</f>
        <v>2</v>
      </c>
      <c r="U23" s="191">
        <f>U84</f>
        <v>0</v>
      </c>
      <c r="V23" s="64">
        <f t="shared" si="9"/>
        <v>12</v>
      </c>
      <c r="W23" s="65">
        <f t="shared" si="9"/>
        <v>2</v>
      </c>
      <c r="X23" s="65">
        <f>SUM(S5,S8,S11,S14,S17,S20,S26)</f>
        <v>4</v>
      </c>
      <c r="Y23" s="66">
        <f>SUM(R5,R8,R11,R14,R17,R20,R26)</f>
        <v>10</v>
      </c>
      <c r="Z23" s="67">
        <f t="shared" si="2"/>
        <v>16</v>
      </c>
      <c r="AA23" s="68">
        <f t="shared" si="1"/>
        <v>12</v>
      </c>
      <c r="AB23" s="69"/>
      <c r="AC23" s="70"/>
      <c r="AD23" s="4"/>
      <c r="AE23" s="4"/>
      <c r="AF23" s="4"/>
      <c r="AQ23" s="4"/>
      <c r="AR23" s="4"/>
      <c r="AS23" s="4"/>
      <c r="AT23" s="4"/>
      <c r="AU23" s="4"/>
      <c r="AX23" s="37"/>
      <c r="AY23" s="4"/>
    </row>
    <row r="24" spans="4:51" ht="12.75" customHeight="1">
      <c r="D24" s="20"/>
      <c r="E24" s="309" t="s">
        <v>14</v>
      </c>
      <c r="F24" s="192">
        <f>P86</f>
        <v>75</v>
      </c>
      <c r="G24" s="193">
        <f>Q86</f>
        <v>0</v>
      </c>
      <c r="H24" s="259">
        <f>P87</f>
        <v>75</v>
      </c>
      <c r="I24" s="260">
        <f>Q87</f>
        <v>0</v>
      </c>
      <c r="J24" s="73">
        <f>P88</f>
        <v>82</v>
      </c>
      <c r="K24" s="74">
        <f>Q88</f>
        <v>96</v>
      </c>
      <c r="L24" s="71">
        <f>P89</f>
        <v>104</v>
      </c>
      <c r="M24" s="72">
        <f>Q89</f>
        <v>103</v>
      </c>
      <c r="N24" s="73">
        <f>P90</f>
        <v>103</v>
      </c>
      <c r="O24" s="74">
        <f>Q90</f>
        <v>95</v>
      </c>
      <c r="P24" s="71">
        <f>P91</f>
        <v>54</v>
      </c>
      <c r="Q24" s="72">
        <f>Q91</f>
        <v>75</v>
      </c>
      <c r="R24" s="242">
        <f>P92</f>
        <v>0</v>
      </c>
      <c r="S24" s="277">
        <f>Q92</f>
        <v>75</v>
      </c>
      <c r="T24" s="76" t="s">
        <v>7</v>
      </c>
      <c r="U24" s="77" t="s">
        <v>7</v>
      </c>
      <c r="V24" s="78">
        <f aca="true" t="shared" si="10" ref="V24:W26">SUM(F24,H24,J24,L24,N24,P24,R24)</f>
        <v>493</v>
      </c>
      <c r="W24" s="79">
        <f t="shared" si="10"/>
        <v>444</v>
      </c>
      <c r="X24" s="79">
        <f>SUM(U3,U6,U9,U12,U15,U18,U21)</f>
        <v>427</v>
      </c>
      <c r="Y24" s="80">
        <f>SUM(T3,T6,T9,T12,T15,T18,T21)</f>
        <v>534</v>
      </c>
      <c r="Z24" s="98">
        <f t="shared" si="2"/>
        <v>920</v>
      </c>
      <c r="AA24" s="99">
        <f t="shared" si="1"/>
        <v>978</v>
      </c>
      <c r="AB24" s="35">
        <f t="shared" si="4"/>
        <v>-58</v>
      </c>
      <c r="AC24" s="36">
        <f>IF(AD25&lt;AD22,AP25,AP25-1)</f>
        <v>5</v>
      </c>
      <c r="AD24" s="4">
        <f>Z26*100-AA26</f>
        <v>1386</v>
      </c>
      <c r="AE24" s="4">
        <f>AB25</f>
        <v>-3</v>
      </c>
      <c r="AF24" s="4">
        <f>Z25</f>
        <v>24</v>
      </c>
      <c r="AQ24" s="4"/>
      <c r="AR24" s="4"/>
      <c r="AS24" s="4"/>
      <c r="AT24" s="4"/>
      <c r="AU24" s="4"/>
      <c r="AX24" s="37"/>
      <c r="AY24" s="4"/>
    </row>
    <row r="25" spans="4:51" ht="12.75" customHeight="1">
      <c r="D25" s="20"/>
      <c r="E25" s="309"/>
      <c r="F25" s="194">
        <f>R86</f>
        <v>3</v>
      </c>
      <c r="G25" s="195">
        <f>S86</f>
        <v>0</v>
      </c>
      <c r="H25" s="261">
        <f>R87</f>
        <v>3</v>
      </c>
      <c r="I25" s="262">
        <f>S87</f>
        <v>0</v>
      </c>
      <c r="J25" s="40">
        <f>R88</f>
        <v>1</v>
      </c>
      <c r="K25" s="44">
        <f>S88</f>
        <v>3</v>
      </c>
      <c r="L25" s="38">
        <f>R89</f>
        <v>3</v>
      </c>
      <c r="M25" s="39">
        <f>S89</f>
        <v>2</v>
      </c>
      <c r="N25" s="40">
        <f>R90</f>
        <v>3</v>
      </c>
      <c r="O25" s="44">
        <f>S90</f>
        <v>2</v>
      </c>
      <c r="P25" s="38">
        <f>R91</f>
        <v>0</v>
      </c>
      <c r="Q25" s="39">
        <f>S91</f>
        <v>3</v>
      </c>
      <c r="R25" s="244">
        <f>R92</f>
        <v>0</v>
      </c>
      <c r="S25" s="254">
        <f>S92</f>
        <v>3</v>
      </c>
      <c r="T25" s="42" t="s">
        <v>7</v>
      </c>
      <c r="U25" s="45" t="s">
        <v>7</v>
      </c>
      <c r="V25" s="82">
        <f t="shared" si="10"/>
        <v>13</v>
      </c>
      <c r="W25" s="48">
        <f t="shared" si="10"/>
        <v>13</v>
      </c>
      <c r="X25" s="48">
        <f>SUM(U4,U7,U10,U13,U16,U19,U22)</f>
        <v>11</v>
      </c>
      <c r="Y25" s="49">
        <f>SUM(T4,T7,T10,T13,T16,T19,T22)</f>
        <v>14</v>
      </c>
      <c r="Z25" s="50">
        <f t="shared" si="2"/>
        <v>24</v>
      </c>
      <c r="AA25" s="51">
        <f t="shared" si="1"/>
        <v>27</v>
      </c>
      <c r="AB25" s="52">
        <f t="shared" si="4"/>
        <v>-3</v>
      </c>
      <c r="AC25" s="53"/>
      <c r="AD25" s="54">
        <f>AD24*10000+AE24*100+AF24</f>
        <v>13859724</v>
      </c>
      <c r="AE25" s="4"/>
      <c r="AF25" s="4"/>
      <c r="AH25" s="4">
        <f>IF(AD25&lt;AD4,11,10)</f>
        <v>10</v>
      </c>
      <c r="AI25" s="4">
        <f>IF(AD25&lt;AD7,AH25,AH25-1)</f>
        <v>9</v>
      </c>
      <c r="AJ25" s="4">
        <f>IF(AD25&lt;AD10,AI25,AI25-1)</f>
        <v>8</v>
      </c>
      <c r="AK25" s="4">
        <f>IF(AD25&lt;AD13,AJ25,AJ25-1)</f>
        <v>8</v>
      </c>
      <c r="AL25" s="4">
        <f>IF(AD25&lt;AD16,AK25,AK25-1)</f>
        <v>8</v>
      </c>
      <c r="AM25" s="4">
        <f>IF(AD25&lt;AD19,AL25,AL25-1)</f>
        <v>8</v>
      </c>
      <c r="AN25" s="4">
        <f>AM25-1</f>
        <v>7</v>
      </c>
      <c r="AO25" s="4">
        <f>AN25-1</f>
        <v>6</v>
      </c>
      <c r="AP25" s="4">
        <f>AO25-1</f>
        <v>5</v>
      </c>
      <c r="AQ25" s="4"/>
      <c r="AR25" s="4"/>
      <c r="AS25" s="4"/>
      <c r="AT25" s="4"/>
      <c r="AU25" s="4"/>
      <c r="AX25" s="37"/>
      <c r="AY25" s="4"/>
    </row>
    <row r="26" spans="4:51" ht="12.75" customHeight="1">
      <c r="D26" s="20"/>
      <c r="E26" s="309"/>
      <c r="F26" s="196">
        <f>T86</f>
        <v>2</v>
      </c>
      <c r="G26" s="197">
        <f>U86</f>
        <v>0</v>
      </c>
      <c r="H26" s="263">
        <f>T87</f>
        <v>2</v>
      </c>
      <c r="I26" s="264">
        <f>U87</f>
        <v>0</v>
      </c>
      <c r="J26" s="57">
        <f>T88</f>
        <v>0</v>
      </c>
      <c r="K26" s="61">
        <f>U88</f>
        <v>2</v>
      </c>
      <c r="L26" s="55">
        <f>T89</f>
        <v>2</v>
      </c>
      <c r="M26" s="56">
        <f>U89</f>
        <v>0</v>
      </c>
      <c r="N26" s="57">
        <f>T90</f>
        <v>2</v>
      </c>
      <c r="O26" s="61">
        <f>U90</f>
        <v>0</v>
      </c>
      <c r="P26" s="55">
        <f>T91</f>
        <v>0</v>
      </c>
      <c r="Q26" s="56">
        <f>U91</f>
        <v>2</v>
      </c>
      <c r="R26" s="246">
        <f>T92</f>
        <v>0</v>
      </c>
      <c r="S26" s="278">
        <f>U92</f>
        <v>2</v>
      </c>
      <c r="T26" s="59" t="s">
        <v>7</v>
      </c>
      <c r="U26" s="62" t="s">
        <v>7</v>
      </c>
      <c r="V26" s="83">
        <f t="shared" si="10"/>
        <v>8</v>
      </c>
      <c r="W26" s="65">
        <f t="shared" si="10"/>
        <v>6</v>
      </c>
      <c r="X26" s="65">
        <f>SUM(U5,U8,U11,U14,U17,U20,U23)</f>
        <v>6</v>
      </c>
      <c r="Y26" s="66">
        <f>SUM(T5,T8,T11,T14,T17,T20,T23)</f>
        <v>8</v>
      </c>
      <c r="Z26" s="67">
        <f t="shared" si="2"/>
        <v>14</v>
      </c>
      <c r="AA26" s="68">
        <f t="shared" si="1"/>
        <v>14</v>
      </c>
      <c r="AB26" s="100"/>
      <c r="AC26" s="70"/>
      <c r="AD26" s="4"/>
      <c r="AE26" s="4"/>
      <c r="AF26" s="4"/>
      <c r="AI26" s="54"/>
      <c r="AQ26" s="4"/>
      <c r="AR26" s="4"/>
      <c r="AS26" s="4"/>
      <c r="AT26" s="4"/>
      <c r="AU26" s="4"/>
      <c r="AX26" s="4"/>
      <c r="AY26" s="4"/>
    </row>
    <row r="27" spans="4:51" ht="15.75">
      <c r="D27" s="20"/>
      <c r="E27" s="20"/>
      <c r="AD27" s="4"/>
      <c r="AE27" s="4"/>
      <c r="AF27" s="4"/>
      <c r="AX27" s="4"/>
      <c r="AY27" s="4"/>
    </row>
    <row r="28" spans="1:54" ht="15">
      <c r="A28" s="101" t="s">
        <v>15</v>
      </c>
      <c r="B28" s="102" t="s">
        <v>16</v>
      </c>
      <c r="C28" s="103" t="s">
        <v>17</v>
      </c>
      <c r="D28" s="101" t="s">
        <v>18</v>
      </c>
      <c r="E28" s="101" t="s">
        <v>19</v>
      </c>
      <c r="F28" s="308" t="s">
        <v>20</v>
      </c>
      <c r="G28" s="308"/>
      <c r="H28" s="308" t="s">
        <v>21</v>
      </c>
      <c r="I28" s="308"/>
      <c r="J28" s="308" t="s">
        <v>22</v>
      </c>
      <c r="K28" s="308"/>
      <c r="L28" s="308" t="s">
        <v>23</v>
      </c>
      <c r="M28" s="308"/>
      <c r="N28" s="308" t="s">
        <v>24</v>
      </c>
      <c r="O28" s="308"/>
      <c r="P28" s="308" t="s">
        <v>25</v>
      </c>
      <c r="Q28" s="308"/>
      <c r="R28" s="308" t="s">
        <v>26</v>
      </c>
      <c r="S28" s="308"/>
      <c r="T28" s="308" t="s">
        <v>27</v>
      </c>
      <c r="U28" s="308"/>
      <c r="V28" s="308" t="s">
        <v>28</v>
      </c>
      <c r="W28" s="308"/>
      <c r="X28" s="308"/>
      <c r="Y28" s="308"/>
      <c r="Z28" s="308"/>
      <c r="AA28" s="308"/>
      <c r="AB28" s="308"/>
      <c r="AC28" s="308"/>
      <c r="AD28" s="101"/>
      <c r="AE28" s="101"/>
      <c r="AF28" s="101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5"/>
      <c r="AR28" s="105"/>
      <c r="AS28" s="105"/>
      <c r="AT28" s="105"/>
      <c r="AU28" s="105"/>
      <c r="AV28" s="105"/>
      <c r="AW28" s="105"/>
      <c r="AX28" s="101"/>
      <c r="AY28" s="101"/>
      <c r="AZ28" s="101"/>
      <c r="BA28" s="101"/>
      <c r="BB28" s="101"/>
    </row>
    <row r="29" spans="30:51" ht="15">
      <c r="AD29" s="4"/>
      <c r="AE29" s="4"/>
      <c r="AF29" s="4"/>
      <c r="AX29" s="4"/>
      <c r="AY29" s="4"/>
    </row>
    <row r="30" spans="1:42" ht="15">
      <c r="A30" s="106">
        <v>12</v>
      </c>
      <c r="B30" s="107">
        <v>41393</v>
      </c>
      <c r="C30" s="108"/>
      <c r="D30" s="109" t="str">
        <f>E3</f>
        <v>TV Alsenborn </v>
      </c>
      <c r="E30" s="110" t="str">
        <f>E6</f>
        <v>TuS Erfenbach (N)</v>
      </c>
      <c r="F30" s="111">
        <v>25</v>
      </c>
      <c r="G30" s="112">
        <v>17</v>
      </c>
      <c r="H30" s="113">
        <v>13</v>
      </c>
      <c r="I30" s="114">
        <v>25</v>
      </c>
      <c r="J30" s="111">
        <v>16</v>
      </c>
      <c r="K30" s="112">
        <v>25</v>
      </c>
      <c r="L30" s="113">
        <v>25</v>
      </c>
      <c r="M30" s="114">
        <v>21</v>
      </c>
      <c r="N30" s="111">
        <v>13</v>
      </c>
      <c r="O30" s="112">
        <v>15</v>
      </c>
      <c r="P30" s="115">
        <f aca="true" t="shared" si="11" ref="P30:Q36">IF(F30="","",F30+H30+J30+L30+N30)</f>
        <v>92</v>
      </c>
      <c r="Q30" s="116">
        <f t="shared" si="11"/>
        <v>103</v>
      </c>
      <c r="R30" s="115">
        <f>IF(F30="","",AG30+AI30+AK30+AM30+AO30)</f>
        <v>2</v>
      </c>
      <c r="S30" s="116">
        <f aca="true" t="shared" si="12" ref="S30:S36">IF(G30="","",AH30+AJ30+AL30+AN30+AP30)</f>
        <v>3</v>
      </c>
      <c r="T30" s="115">
        <f>IF(R30="","",IF(R30=3,2,0))</f>
        <v>0</v>
      </c>
      <c r="U30" s="116">
        <f aca="true" t="shared" si="13" ref="U30:U36">IF(S30="","",IF(S30=3,2,0))</f>
        <v>2</v>
      </c>
      <c r="V30" s="305"/>
      <c r="W30" s="305"/>
      <c r="X30" s="305"/>
      <c r="Y30" s="305"/>
      <c r="Z30" s="305"/>
      <c r="AA30" s="305"/>
      <c r="AB30" s="305"/>
      <c r="AC30" s="306">
        <f aca="true" ca="1" t="shared" si="14" ref="AC30:AC36">IF(U30&lt;&gt;"","",IF(C30&lt;&gt;"","verlegt",IF(B30&lt;TODAY(),"offen","")))</f>
      </c>
      <c r="AD30" s="306"/>
      <c r="AE30" s="307">
        <f aca="true" ca="1" t="shared" si="15" ref="AE30:AE36">IF(U30&lt;&gt;"","",IF(C30="","",IF(C30&lt;TODAY(),"offen","")))</f>
      </c>
      <c r="AF30" s="307"/>
      <c r="AG30" s="4">
        <f aca="true" t="shared" si="16" ref="AG30:AG36">IF(F30&gt;G30,1,0)</f>
        <v>1</v>
      </c>
      <c r="AH30" s="4">
        <f aca="true" t="shared" si="17" ref="AH30:AH36">IF(G30&gt;F30,1,0)</f>
        <v>0</v>
      </c>
      <c r="AI30" s="4">
        <f aca="true" t="shared" si="18" ref="AI30:AI36">IF(H30&gt;I30,1,0)</f>
        <v>0</v>
      </c>
      <c r="AJ30" s="4">
        <f aca="true" t="shared" si="19" ref="AJ30:AJ36">IF(I30&gt;H30,1,0)</f>
        <v>1</v>
      </c>
      <c r="AK30" s="4">
        <f aca="true" t="shared" si="20" ref="AK30:AK36">IF(J30&gt;K30,1,0)</f>
        <v>0</v>
      </c>
      <c r="AL30" s="4">
        <f aca="true" t="shared" si="21" ref="AL30:AL36">IF(K30&gt;J30,1,0)</f>
        <v>1</v>
      </c>
      <c r="AM30" s="4">
        <f aca="true" t="shared" si="22" ref="AM30:AM36">IF(L30&gt;M30,1,0)</f>
        <v>1</v>
      </c>
      <c r="AN30" s="4">
        <f aca="true" t="shared" si="23" ref="AN30:AN36">IF(M30&gt;L30,1,0)</f>
        <v>0</v>
      </c>
      <c r="AO30" s="4">
        <f aca="true" t="shared" si="24" ref="AO30:AO36">IF(N30&gt;O30,1,0)</f>
        <v>0</v>
      </c>
      <c r="AP30" s="4">
        <f aca="true" t="shared" si="25" ref="AP30:AP36">IF(O30&gt;N30,1,0)</f>
        <v>1</v>
      </c>
    </row>
    <row r="31" spans="1:42" ht="15">
      <c r="A31" s="117">
        <v>5</v>
      </c>
      <c r="B31" s="118">
        <v>41232</v>
      </c>
      <c r="C31" s="119"/>
      <c r="D31" s="120" t="str">
        <f aca="true" t="shared" si="26" ref="D31:D36">D30</f>
        <v>TV Alsenborn </v>
      </c>
      <c r="E31" s="121" t="str">
        <f>E9</f>
        <v>TSV Hütschenhausen</v>
      </c>
      <c r="F31" s="122">
        <v>25</v>
      </c>
      <c r="G31" s="123">
        <v>18</v>
      </c>
      <c r="H31" s="124">
        <v>25</v>
      </c>
      <c r="I31" s="125">
        <v>20</v>
      </c>
      <c r="J31" s="122">
        <v>25</v>
      </c>
      <c r="K31" s="123">
        <v>22</v>
      </c>
      <c r="L31" s="124"/>
      <c r="M31" s="125"/>
      <c r="N31" s="122"/>
      <c r="O31" s="123"/>
      <c r="P31" s="126">
        <f t="shared" si="11"/>
        <v>75</v>
      </c>
      <c r="Q31" s="127">
        <f t="shared" si="11"/>
        <v>60</v>
      </c>
      <c r="R31" s="126">
        <f aca="true" t="shared" si="27" ref="R31:R36">IF(F31="","",AG31+AI31+AK31+AM31+AO31)</f>
        <v>3</v>
      </c>
      <c r="S31" s="127">
        <f t="shared" si="12"/>
        <v>0</v>
      </c>
      <c r="T31" s="126">
        <f aca="true" t="shared" si="28" ref="T31:T36">IF(R31="","",IF(R31=3,2,0))</f>
        <v>2</v>
      </c>
      <c r="U31" s="127">
        <f t="shared" si="13"/>
        <v>0</v>
      </c>
      <c r="V31" s="302"/>
      <c r="W31" s="302"/>
      <c r="X31" s="302"/>
      <c r="Y31" s="302"/>
      <c r="Z31" s="302"/>
      <c r="AA31" s="302"/>
      <c r="AB31" s="302"/>
      <c r="AC31" s="303">
        <f ca="1" t="shared" si="14"/>
      </c>
      <c r="AD31" s="303"/>
      <c r="AE31" s="304">
        <f ca="1" t="shared" si="15"/>
      </c>
      <c r="AF31" s="304"/>
      <c r="AG31" s="4">
        <f t="shared" si="16"/>
        <v>1</v>
      </c>
      <c r="AH31" s="4">
        <f t="shared" si="17"/>
        <v>0</v>
      </c>
      <c r="AI31" s="4">
        <f t="shared" si="18"/>
        <v>1</v>
      </c>
      <c r="AJ31" s="4">
        <f t="shared" si="19"/>
        <v>0</v>
      </c>
      <c r="AK31" s="4">
        <f t="shared" si="20"/>
        <v>1</v>
      </c>
      <c r="AL31" s="4">
        <f t="shared" si="21"/>
        <v>0</v>
      </c>
      <c r="AM31" s="4">
        <f t="shared" si="22"/>
        <v>0</v>
      </c>
      <c r="AN31" s="4">
        <f t="shared" si="23"/>
        <v>0</v>
      </c>
      <c r="AO31" s="4">
        <f t="shared" si="24"/>
        <v>0</v>
      </c>
      <c r="AP31" s="4">
        <f t="shared" si="25"/>
        <v>0</v>
      </c>
    </row>
    <row r="32" spans="1:42" ht="15">
      <c r="A32" s="117">
        <v>2</v>
      </c>
      <c r="B32" s="118">
        <v>41169</v>
      </c>
      <c r="C32" s="119"/>
      <c r="D32" s="120" t="str">
        <f t="shared" si="26"/>
        <v>TV Alsenborn </v>
      </c>
      <c r="E32" s="121" t="str">
        <f>E12</f>
        <v>TFC Kaiserslautern (P)</v>
      </c>
      <c r="F32" s="122">
        <v>20</v>
      </c>
      <c r="G32" s="123">
        <v>25</v>
      </c>
      <c r="H32" s="124">
        <v>25</v>
      </c>
      <c r="I32" s="125">
        <v>20</v>
      </c>
      <c r="J32" s="122">
        <v>25</v>
      </c>
      <c r="K32" s="123">
        <v>20</v>
      </c>
      <c r="L32" s="124">
        <v>23</v>
      </c>
      <c r="M32" s="125">
        <v>25</v>
      </c>
      <c r="N32" s="122">
        <v>15</v>
      </c>
      <c r="O32" s="123">
        <v>12</v>
      </c>
      <c r="P32" s="126">
        <f t="shared" si="11"/>
        <v>108</v>
      </c>
      <c r="Q32" s="127">
        <f t="shared" si="11"/>
        <v>102</v>
      </c>
      <c r="R32" s="126">
        <f t="shared" si="27"/>
        <v>3</v>
      </c>
      <c r="S32" s="127">
        <f t="shared" si="12"/>
        <v>2</v>
      </c>
      <c r="T32" s="126">
        <f t="shared" si="28"/>
        <v>2</v>
      </c>
      <c r="U32" s="127">
        <f t="shared" si="13"/>
        <v>0</v>
      </c>
      <c r="V32" s="302"/>
      <c r="W32" s="302"/>
      <c r="X32" s="302"/>
      <c r="Y32" s="302"/>
      <c r="Z32" s="302"/>
      <c r="AA32" s="302"/>
      <c r="AB32" s="302"/>
      <c r="AC32" s="303">
        <f ca="1" t="shared" si="14"/>
      </c>
      <c r="AD32" s="303"/>
      <c r="AE32" s="304">
        <f ca="1" t="shared" si="15"/>
      </c>
      <c r="AF32" s="304"/>
      <c r="AG32" s="4">
        <f t="shared" si="16"/>
        <v>0</v>
      </c>
      <c r="AH32" s="4">
        <f t="shared" si="17"/>
        <v>1</v>
      </c>
      <c r="AI32" s="4">
        <f t="shared" si="18"/>
        <v>1</v>
      </c>
      <c r="AJ32" s="4">
        <f t="shared" si="19"/>
        <v>0</v>
      </c>
      <c r="AK32" s="4">
        <f t="shared" si="20"/>
        <v>1</v>
      </c>
      <c r="AL32" s="4">
        <f t="shared" si="21"/>
        <v>0</v>
      </c>
      <c r="AM32" s="4">
        <f t="shared" si="22"/>
        <v>0</v>
      </c>
      <c r="AN32" s="4">
        <f t="shared" si="23"/>
        <v>1</v>
      </c>
      <c r="AO32" s="4">
        <f t="shared" si="24"/>
        <v>1</v>
      </c>
      <c r="AP32" s="4">
        <f t="shared" si="25"/>
        <v>0</v>
      </c>
    </row>
    <row r="33" spans="1:42" ht="15">
      <c r="A33" s="117">
        <v>14</v>
      </c>
      <c r="B33" s="118">
        <v>41421</v>
      </c>
      <c r="C33" s="119"/>
      <c r="D33" s="120" t="str">
        <f t="shared" si="26"/>
        <v>TV Alsenborn </v>
      </c>
      <c r="E33" s="121" t="str">
        <f>E15</f>
        <v>VBC Kaiserslautern (M)</v>
      </c>
      <c r="F33" s="122">
        <v>25</v>
      </c>
      <c r="G33" s="123">
        <v>18</v>
      </c>
      <c r="H33" s="124">
        <v>25</v>
      </c>
      <c r="I33" s="125">
        <v>23</v>
      </c>
      <c r="J33" s="122">
        <v>25</v>
      </c>
      <c r="K33" s="123">
        <v>23</v>
      </c>
      <c r="L33" s="124"/>
      <c r="M33" s="125"/>
      <c r="N33" s="122"/>
      <c r="O33" s="123"/>
      <c r="P33" s="126">
        <f t="shared" si="11"/>
        <v>75</v>
      </c>
      <c r="Q33" s="127">
        <f t="shared" si="11"/>
        <v>64</v>
      </c>
      <c r="R33" s="126">
        <f t="shared" si="27"/>
        <v>3</v>
      </c>
      <c r="S33" s="127">
        <f t="shared" si="12"/>
        <v>0</v>
      </c>
      <c r="T33" s="126">
        <f t="shared" si="28"/>
        <v>2</v>
      </c>
      <c r="U33" s="127">
        <f t="shared" si="13"/>
        <v>0</v>
      </c>
      <c r="V33" s="302"/>
      <c r="W33" s="302"/>
      <c r="X33" s="302"/>
      <c r="Y33" s="302"/>
      <c r="Z33" s="302"/>
      <c r="AA33" s="302"/>
      <c r="AB33" s="302"/>
      <c r="AC33" s="303">
        <f ca="1" t="shared" si="14"/>
      </c>
      <c r="AD33" s="303"/>
      <c r="AE33" s="304">
        <f ca="1" t="shared" si="15"/>
      </c>
      <c r="AF33" s="304"/>
      <c r="AG33" s="4">
        <f t="shared" si="16"/>
        <v>1</v>
      </c>
      <c r="AH33" s="4">
        <f t="shared" si="17"/>
        <v>0</v>
      </c>
      <c r="AI33" s="4">
        <f t="shared" si="18"/>
        <v>1</v>
      </c>
      <c r="AJ33" s="4">
        <f t="shared" si="19"/>
        <v>0</v>
      </c>
      <c r="AK33" s="4">
        <f t="shared" si="20"/>
        <v>1</v>
      </c>
      <c r="AL33" s="4">
        <f t="shared" si="21"/>
        <v>0</v>
      </c>
      <c r="AM33" s="4">
        <f t="shared" si="22"/>
        <v>0</v>
      </c>
      <c r="AN33" s="4">
        <f t="shared" si="23"/>
        <v>0</v>
      </c>
      <c r="AO33" s="4">
        <f t="shared" si="24"/>
        <v>0</v>
      </c>
      <c r="AP33" s="4">
        <f t="shared" si="25"/>
        <v>0</v>
      </c>
    </row>
    <row r="34" spans="1:42" ht="15">
      <c r="A34" s="117">
        <v>4</v>
      </c>
      <c r="B34" s="118">
        <v>41211</v>
      </c>
      <c r="C34" s="128">
        <v>41204</v>
      </c>
      <c r="D34" s="120" t="str">
        <f t="shared" si="26"/>
        <v>TV Alsenborn </v>
      </c>
      <c r="E34" s="129" t="str">
        <f>E18</f>
        <v>SV Miesenbach</v>
      </c>
      <c r="F34" s="122">
        <v>25</v>
      </c>
      <c r="G34" s="123">
        <v>13</v>
      </c>
      <c r="H34" s="124">
        <v>25</v>
      </c>
      <c r="I34" s="125">
        <v>15</v>
      </c>
      <c r="J34" s="122">
        <v>13</v>
      </c>
      <c r="K34" s="123">
        <v>25</v>
      </c>
      <c r="L34" s="124">
        <v>25</v>
      </c>
      <c r="M34" s="125">
        <v>22</v>
      </c>
      <c r="N34" s="122"/>
      <c r="O34" s="123"/>
      <c r="P34" s="126">
        <f t="shared" si="11"/>
        <v>88</v>
      </c>
      <c r="Q34" s="127">
        <f t="shared" si="11"/>
        <v>75</v>
      </c>
      <c r="R34" s="126">
        <f t="shared" si="27"/>
        <v>3</v>
      </c>
      <c r="S34" s="127">
        <f t="shared" si="12"/>
        <v>1</v>
      </c>
      <c r="T34" s="126">
        <f t="shared" si="28"/>
        <v>2</v>
      </c>
      <c r="U34" s="127">
        <f t="shared" si="13"/>
        <v>0</v>
      </c>
      <c r="V34" s="302"/>
      <c r="W34" s="302"/>
      <c r="X34" s="302"/>
      <c r="Y34" s="302"/>
      <c r="Z34" s="302"/>
      <c r="AA34" s="302"/>
      <c r="AB34" s="302"/>
      <c r="AC34" s="303">
        <f ca="1" t="shared" si="14"/>
      </c>
      <c r="AD34" s="303"/>
      <c r="AE34" s="304">
        <f ca="1" t="shared" si="15"/>
      </c>
      <c r="AF34" s="304"/>
      <c r="AG34" s="4">
        <f t="shared" si="16"/>
        <v>1</v>
      </c>
      <c r="AH34" s="4">
        <f t="shared" si="17"/>
        <v>0</v>
      </c>
      <c r="AI34" s="4">
        <f t="shared" si="18"/>
        <v>1</v>
      </c>
      <c r="AJ34" s="4">
        <f t="shared" si="19"/>
        <v>0</v>
      </c>
      <c r="AK34" s="4">
        <f t="shared" si="20"/>
        <v>0</v>
      </c>
      <c r="AL34" s="4">
        <f t="shared" si="21"/>
        <v>1</v>
      </c>
      <c r="AM34" s="4">
        <f t="shared" si="22"/>
        <v>1</v>
      </c>
      <c r="AN34" s="4">
        <f t="shared" si="23"/>
        <v>0</v>
      </c>
      <c r="AO34" s="4">
        <f t="shared" si="24"/>
        <v>0</v>
      </c>
      <c r="AP34" s="4">
        <f t="shared" si="25"/>
        <v>0</v>
      </c>
    </row>
    <row r="35" spans="1:42" ht="15">
      <c r="A35" s="117">
        <v>10</v>
      </c>
      <c r="B35" s="118">
        <v>41344</v>
      </c>
      <c r="C35" s="119"/>
      <c r="D35" s="120" t="str">
        <f t="shared" si="26"/>
        <v>TV Alsenborn </v>
      </c>
      <c r="E35" s="121" t="str">
        <f>E21</f>
        <v>VV Ramstein I</v>
      </c>
      <c r="F35" s="122">
        <v>20</v>
      </c>
      <c r="G35" s="123">
        <v>25</v>
      </c>
      <c r="H35" s="124">
        <v>17</v>
      </c>
      <c r="I35" s="125">
        <v>25</v>
      </c>
      <c r="J35" s="122">
        <v>25</v>
      </c>
      <c r="K35" s="123">
        <v>21</v>
      </c>
      <c r="L35" s="124">
        <v>25</v>
      </c>
      <c r="M35" s="125">
        <v>9</v>
      </c>
      <c r="N35" s="122">
        <v>16</v>
      </c>
      <c r="O35" s="123">
        <v>14</v>
      </c>
      <c r="P35" s="126">
        <f t="shared" si="11"/>
        <v>103</v>
      </c>
      <c r="Q35" s="127">
        <f t="shared" si="11"/>
        <v>94</v>
      </c>
      <c r="R35" s="126">
        <f t="shared" si="27"/>
        <v>3</v>
      </c>
      <c r="S35" s="127">
        <f t="shared" si="12"/>
        <v>2</v>
      </c>
      <c r="T35" s="126">
        <f t="shared" si="28"/>
        <v>2</v>
      </c>
      <c r="U35" s="127">
        <f t="shared" si="13"/>
        <v>0</v>
      </c>
      <c r="V35" s="302"/>
      <c r="W35" s="302"/>
      <c r="X35" s="302"/>
      <c r="Y35" s="302"/>
      <c r="Z35" s="302"/>
      <c r="AA35" s="302"/>
      <c r="AB35" s="302"/>
      <c r="AC35" s="303">
        <f ca="1" t="shared" si="14"/>
      </c>
      <c r="AD35" s="303"/>
      <c r="AE35" s="304">
        <f ca="1" t="shared" si="15"/>
      </c>
      <c r="AF35" s="304"/>
      <c r="AG35" s="4">
        <f t="shared" si="16"/>
        <v>0</v>
      </c>
      <c r="AH35" s="4">
        <f t="shared" si="17"/>
        <v>1</v>
      </c>
      <c r="AI35" s="4">
        <f t="shared" si="18"/>
        <v>0</v>
      </c>
      <c r="AJ35" s="4">
        <f t="shared" si="19"/>
        <v>1</v>
      </c>
      <c r="AK35" s="4">
        <f t="shared" si="20"/>
        <v>1</v>
      </c>
      <c r="AL35" s="4">
        <f t="shared" si="21"/>
        <v>0</v>
      </c>
      <c r="AM35" s="4">
        <f t="shared" si="22"/>
        <v>1</v>
      </c>
      <c r="AN35" s="4">
        <f t="shared" si="23"/>
        <v>0</v>
      </c>
      <c r="AO35" s="4">
        <f t="shared" si="24"/>
        <v>1</v>
      </c>
      <c r="AP35" s="4">
        <f t="shared" si="25"/>
        <v>0</v>
      </c>
    </row>
    <row r="36" spans="1:42" ht="15">
      <c r="A36" s="130">
        <v>8</v>
      </c>
      <c r="B36" s="131">
        <v>41302</v>
      </c>
      <c r="C36" s="132"/>
      <c r="D36" s="133" t="str">
        <f t="shared" si="26"/>
        <v>TV Alsenborn </v>
      </c>
      <c r="E36" s="134" t="str">
        <f>E24</f>
        <v>TV Rodenbach (N)</v>
      </c>
      <c r="F36" s="135">
        <v>21</v>
      </c>
      <c r="G36" s="136">
        <v>25</v>
      </c>
      <c r="H36" s="137">
        <v>15</v>
      </c>
      <c r="I36" s="138">
        <v>25</v>
      </c>
      <c r="J36" s="135">
        <v>6</v>
      </c>
      <c r="K36" s="136">
        <v>25</v>
      </c>
      <c r="L36" s="137"/>
      <c r="M36" s="138"/>
      <c r="N36" s="135"/>
      <c r="O36" s="136"/>
      <c r="P36" s="139">
        <f t="shared" si="11"/>
        <v>42</v>
      </c>
      <c r="Q36" s="140">
        <f t="shared" si="11"/>
        <v>75</v>
      </c>
      <c r="R36" s="139">
        <f t="shared" si="27"/>
        <v>0</v>
      </c>
      <c r="S36" s="140">
        <f t="shared" si="12"/>
        <v>3</v>
      </c>
      <c r="T36" s="139">
        <f t="shared" si="28"/>
        <v>0</v>
      </c>
      <c r="U36" s="140">
        <f t="shared" si="13"/>
        <v>2</v>
      </c>
      <c r="V36" s="299"/>
      <c r="W36" s="299"/>
      <c r="X36" s="299"/>
      <c r="Y36" s="299"/>
      <c r="Z36" s="299"/>
      <c r="AA36" s="299"/>
      <c r="AB36" s="299"/>
      <c r="AC36" s="300">
        <f ca="1" t="shared" si="14"/>
      </c>
      <c r="AD36" s="300"/>
      <c r="AE36" s="301">
        <f ca="1" t="shared" si="15"/>
      </c>
      <c r="AF36" s="301"/>
      <c r="AG36" s="4">
        <f t="shared" si="16"/>
        <v>0</v>
      </c>
      <c r="AH36" s="4">
        <f t="shared" si="17"/>
        <v>1</v>
      </c>
      <c r="AI36" s="4">
        <f t="shared" si="18"/>
        <v>0</v>
      </c>
      <c r="AJ36" s="4">
        <f t="shared" si="19"/>
        <v>1</v>
      </c>
      <c r="AK36" s="4">
        <f t="shared" si="20"/>
        <v>0</v>
      </c>
      <c r="AL36" s="4">
        <f t="shared" si="21"/>
        <v>1</v>
      </c>
      <c r="AM36" s="4">
        <f t="shared" si="22"/>
        <v>0</v>
      </c>
      <c r="AN36" s="4">
        <f t="shared" si="23"/>
        <v>0</v>
      </c>
      <c r="AO36" s="4">
        <f t="shared" si="24"/>
        <v>0</v>
      </c>
      <c r="AP36" s="4">
        <f t="shared" si="25"/>
        <v>0</v>
      </c>
    </row>
    <row r="37" spans="22:29" ht="15">
      <c r="V37" s="37"/>
      <c r="W37" s="37"/>
      <c r="X37" s="3"/>
      <c r="Y37" s="3"/>
      <c r="Z37" s="3"/>
      <c r="AA37" s="3"/>
      <c r="AB37" s="3"/>
      <c r="AC37" s="3"/>
    </row>
    <row r="38" spans="1:42" ht="15">
      <c r="A38" s="106">
        <v>6</v>
      </c>
      <c r="B38" s="107">
        <v>41247</v>
      </c>
      <c r="C38" s="108"/>
      <c r="D38" s="109" t="str">
        <f>E6</f>
        <v>TuS Erfenbach (N)</v>
      </c>
      <c r="E38" s="110" t="str">
        <f>E3</f>
        <v>TV Alsenborn </v>
      </c>
      <c r="F38" s="111">
        <v>25</v>
      </c>
      <c r="G38" s="112">
        <v>21</v>
      </c>
      <c r="H38" s="113">
        <v>21</v>
      </c>
      <c r="I38" s="114">
        <v>25</v>
      </c>
      <c r="J38" s="111">
        <v>18</v>
      </c>
      <c r="K38" s="112">
        <v>25</v>
      </c>
      <c r="L38" s="113">
        <v>29</v>
      </c>
      <c r="M38" s="114">
        <v>27</v>
      </c>
      <c r="N38" s="111">
        <v>11</v>
      </c>
      <c r="O38" s="112">
        <v>15</v>
      </c>
      <c r="P38" s="115">
        <f>IF(F38="","",F38+H38+J38+L38+N38)</f>
        <v>104</v>
      </c>
      <c r="Q38" s="141">
        <f aca="true" t="shared" si="29" ref="Q38:Q44">IF(G38="","",G38+I38+K38+M38+O38)</f>
        <v>113</v>
      </c>
      <c r="R38" s="115">
        <f>IF(F38="","",AG38+AI38+AK38+AM38+AO38)</f>
        <v>2</v>
      </c>
      <c r="S38" s="141">
        <f aca="true" t="shared" si="30" ref="S38:S44">IF(G38="","",AH38+AJ38+AL38+AN38+AP38)</f>
        <v>3</v>
      </c>
      <c r="T38" s="115">
        <f>IF(R38="","",IF(R38=3,2,0))</f>
        <v>0</v>
      </c>
      <c r="U38" s="141">
        <f aca="true" t="shared" si="31" ref="U38:U44">IF(S38="","",IF(S38=3,2,0))</f>
        <v>2</v>
      </c>
      <c r="V38" s="305"/>
      <c r="W38" s="305"/>
      <c r="X38" s="305"/>
      <c r="Y38" s="305"/>
      <c r="Z38" s="305"/>
      <c r="AA38" s="305"/>
      <c r="AB38" s="305"/>
      <c r="AC38" s="306">
        <f aca="true" ca="1" t="shared" si="32" ref="AC38:AC44">IF(U38&lt;&gt;"","",IF(C38&lt;&gt;"","verlegt",IF(B38&lt;TODAY(),"offen","")))</f>
      </c>
      <c r="AD38" s="306"/>
      <c r="AE38" s="307">
        <f ca="1">IF(U38&lt;&gt;"","",IF(C38="","",IF(C38&lt;TODAY(),"offen","")))</f>
      </c>
      <c r="AF38" s="307"/>
      <c r="AG38" s="4">
        <f aca="true" t="shared" si="33" ref="AG38:AG44">IF(F38&gt;G38,1,0)</f>
        <v>1</v>
      </c>
      <c r="AH38" s="4">
        <f aca="true" t="shared" si="34" ref="AH38:AH44">IF(G38&gt;F38,1,0)</f>
        <v>0</v>
      </c>
      <c r="AI38" s="4">
        <f aca="true" t="shared" si="35" ref="AI38:AI44">IF(H38&gt;I38,1,0)</f>
        <v>0</v>
      </c>
      <c r="AJ38" s="4">
        <f aca="true" t="shared" si="36" ref="AJ38:AJ44">IF(I38&gt;H38,1,0)</f>
        <v>1</v>
      </c>
      <c r="AK38" s="4">
        <f aca="true" t="shared" si="37" ref="AK38:AK44">IF(J38&gt;K38,1,0)</f>
        <v>0</v>
      </c>
      <c r="AL38" s="4">
        <f aca="true" t="shared" si="38" ref="AL38:AL44">IF(K38&gt;J38,1,0)</f>
        <v>1</v>
      </c>
      <c r="AM38" s="4">
        <f aca="true" t="shared" si="39" ref="AM38:AM44">IF(L38&gt;M38,1,0)</f>
        <v>1</v>
      </c>
      <c r="AN38" s="4">
        <f aca="true" t="shared" si="40" ref="AN38:AN44">IF(M38&gt;L38,1,0)</f>
        <v>0</v>
      </c>
      <c r="AO38" s="4">
        <f aca="true" t="shared" si="41" ref="AO38:AO44">IF(N38&gt;O38,1,0)</f>
        <v>0</v>
      </c>
      <c r="AP38" s="4">
        <f aca="true" t="shared" si="42" ref="AP38:AP44">IF(O38&gt;N38,1,0)</f>
        <v>1</v>
      </c>
    </row>
    <row r="39" spans="1:42" ht="15">
      <c r="A39" s="117">
        <v>8</v>
      </c>
      <c r="B39" s="118">
        <v>41303</v>
      </c>
      <c r="C39" s="119" t="s">
        <v>29</v>
      </c>
      <c r="D39" s="295" t="str">
        <f aca="true" t="shared" si="43" ref="D39:D44">D38</f>
        <v>TuS Erfenbach (N)</v>
      </c>
      <c r="E39" s="269" t="str">
        <f>E9</f>
        <v>TSV Hütschenhausen</v>
      </c>
      <c r="F39" s="122">
        <v>0</v>
      </c>
      <c r="G39" s="123">
        <v>25</v>
      </c>
      <c r="H39" s="124">
        <v>0</v>
      </c>
      <c r="I39" s="125">
        <v>25</v>
      </c>
      <c r="J39" s="122">
        <v>0</v>
      </c>
      <c r="K39" s="123">
        <v>25</v>
      </c>
      <c r="L39" s="124"/>
      <c r="M39" s="125"/>
      <c r="N39" s="122"/>
      <c r="O39" s="123"/>
      <c r="P39" s="126">
        <f aca="true" t="shared" si="44" ref="P39:P44">IF(F39="","",F39+H39+J39+L39+N39)</f>
        <v>0</v>
      </c>
      <c r="Q39" s="142">
        <f t="shared" si="29"/>
        <v>75</v>
      </c>
      <c r="R39" s="126">
        <f aca="true" t="shared" si="45" ref="R39:R44">IF(F39="","",AG39+AI39+AK39+AM39+AO39)</f>
        <v>0</v>
      </c>
      <c r="S39" s="142">
        <f t="shared" si="30"/>
        <v>3</v>
      </c>
      <c r="T39" s="126">
        <f aca="true" t="shared" si="46" ref="T39:T44">IF(R39="","",IF(R39=3,2,0))</f>
        <v>0</v>
      </c>
      <c r="U39" s="142">
        <f t="shared" si="31"/>
        <v>2</v>
      </c>
      <c r="V39" s="302"/>
      <c r="W39" s="302"/>
      <c r="X39" s="302"/>
      <c r="Y39" s="302"/>
      <c r="Z39" s="302"/>
      <c r="AA39" s="302"/>
      <c r="AB39" s="302"/>
      <c r="AC39" s="303">
        <f ca="1" t="shared" si="32"/>
      </c>
      <c r="AD39" s="303"/>
      <c r="AE39" s="304">
        <f aca="true" ca="1" t="shared" si="47" ref="AE39:AE44">IF(U39&lt;&gt;"","",IF(C39="","",IF(C39&lt;TODAY(),"offen","")))</f>
      </c>
      <c r="AF39" s="304"/>
      <c r="AG39" s="4">
        <f t="shared" si="33"/>
        <v>0</v>
      </c>
      <c r="AH39" s="4">
        <f t="shared" si="34"/>
        <v>1</v>
      </c>
      <c r="AI39" s="4">
        <f t="shared" si="35"/>
        <v>0</v>
      </c>
      <c r="AJ39" s="4">
        <f t="shared" si="36"/>
        <v>1</v>
      </c>
      <c r="AK39" s="4">
        <f t="shared" si="37"/>
        <v>0</v>
      </c>
      <c r="AL39" s="4">
        <f t="shared" si="38"/>
        <v>1</v>
      </c>
      <c r="AM39" s="4">
        <f t="shared" si="39"/>
        <v>0</v>
      </c>
      <c r="AN39" s="4">
        <f t="shared" si="40"/>
        <v>0</v>
      </c>
      <c r="AO39" s="4">
        <f t="shared" si="41"/>
        <v>0</v>
      </c>
      <c r="AP39" s="4">
        <f t="shared" si="42"/>
        <v>0</v>
      </c>
    </row>
    <row r="40" spans="1:42" ht="15">
      <c r="A40" s="117">
        <v>13</v>
      </c>
      <c r="B40" s="118">
        <v>41408</v>
      </c>
      <c r="C40" s="119"/>
      <c r="D40" s="120" t="str">
        <f t="shared" si="43"/>
        <v>TuS Erfenbach (N)</v>
      </c>
      <c r="E40" s="121" t="str">
        <f>E12</f>
        <v>TFC Kaiserslautern (P)</v>
      </c>
      <c r="F40" s="122">
        <v>20</v>
      </c>
      <c r="G40" s="123">
        <v>25</v>
      </c>
      <c r="H40" s="124">
        <v>17</v>
      </c>
      <c r="I40" s="125">
        <v>25</v>
      </c>
      <c r="J40" s="122">
        <v>24</v>
      </c>
      <c r="K40" s="123">
        <v>26</v>
      </c>
      <c r="L40" s="124"/>
      <c r="M40" s="125"/>
      <c r="N40" s="122"/>
      <c r="O40" s="123"/>
      <c r="P40" s="126">
        <f t="shared" si="44"/>
        <v>61</v>
      </c>
      <c r="Q40" s="142">
        <f t="shared" si="29"/>
        <v>76</v>
      </c>
      <c r="R40" s="126">
        <f t="shared" si="45"/>
        <v>0</v>
      </c>
      <c r="S40" s="142">
        <f t="shared" si="30"/>
        <v>3</v>
      </c>
      <c r="T40" s="126">
        <f t="shared" si="46"/>
        <v>0</v>
      </c>
      <c r="U40" s="142">
        <f t="shared" si="31"/>
        <v>2</v>
      </c>
      <c r="V40" s="302"/>
      <c r="W40" s="302"/>
      <c r="X40" s="302"/>
      <c r="Y40" s="302"/>
      <c r="Z40" s="302"/>
      <c r="AA40" s="302"/>
      <c r="AB40" s="302"/>
      <c r="AC40" s="303">
        <f ca="1" t="shared" si="32"/>
      </c>
      <c r="AD40" s="303"/>
      <c r="AE40" s="304">
        <f ca="1" t="shared" si="47"/>
      </c>
      <c r="AF40" s="304"/>
      <c r="AG40" s="4">
        <f t="shared" si="33"/>
        <v>0</v>
      </c>
      <c r="AH40" s="4">
        <f t="shared" si="34"/>
        <v>1</v>
      </c>
      <c r="AI40" s="4">
        <f t="shared" si="35"/>
        <v>0</v>
      </c>
      <c r="AJ40" s="4">
        <f t="shared" si="36"/>
        <v>1</v>
      </c>
      <c r="AK40" s="4">
        <f t="shared" si="37"/>
        <v>0</v>
      </c>
      <c r="AL40" s="4">
        <f t="shared" si="38"/>
        <v>1</v>
      </c>
      <c r="AM40" s="4">
        <f t="shared" si="39"/>
        <v>0</v>
      </c>
      <c r="AN40" s="4">
        <f t="shared" si="40"/>
        <v>0</v>
      </c>
      <c r="AO40" s="4">
        <f t="shared" si="41"/>
        <v>0</v>
      </c>
      <c r="AP40" s="4">
        <f t="shared" si="42"/>
        <v>0</v>
      </c>
    </row>
    <row r="41" spans="1:42" ht="15">
      <c r="A41" s="117">
        <v>11</v>
      </c>
      <c r="B41" s="118">
        <v>41380</v>
      </c>
      <c r="C41" s="119"/>
      <c r="D41" s="120" t="str">
        <f t="shared" si="43"/>
        <v>TuS Erfenbach (N)</v>
      </c>
      <c r="E41" s="121" t="str">
        <f>E15</f>
        <v>VBC Kaiserslautern (M)</v>
      </c>
      <c r="F41" s="122">
        <v>15</v>
      </c>
      <c r="G41" s="123">
        <v>25</v>
      </c>
      <c r="H41" s="124">
        <v>20</v>
      </c>
      <c r="I41" s="125">
        <v>25</v>
      </c>
      <c r="J41" s="122">
        <v>12</v>
      </c>
      <c r="K41" s="123">
        <v>25</v>
      </c>
      <c r="L41" s="124"/>
      <c r="M41" s="125"/>
      <c r="N41" s="122"/>
      <c r="O41" s="123"/>
      <c r="P41" s="126">
        <f t="shared" si="44"/>
        <v>47</v>
      </c>
      <c r="Q41" s="142">
        <f t="shared" si="29"/>
        <v>75</v>
      </c>
      <c r="R41" s="126">
        <f t="shared" si="45"/>
        <v>0</v>
      </c>
      <c r="S41" s="142">
        <f t="shared" si="30"/>
        <v>3</v>
      </c>
      <c r="T41" s="126">
        <f t="shared" si="46"/>
        <v>0</v>
      </c>
      <c r="U41" s="142">
        <f t="shared" si="31"/>
        <v>2</v>
      </c>
      <c r="V41" s="302"/>
      <c r="W41" s="302"/>
      <c r="X41" s="302"/>
      <c r="Y41" s="302"/>
      <c r="Z41" s="302"/>
      <c r="AA41" s="302"/>
      <c r="AB41" s="302"/>
      <c r="AC41" s="303">
        <f ca="1" t="shared" si="32"/>
      </c>
      <c r="AD41" s="303"/>
      <c r="AE41" s="304">
        <f ca="1" t="shared" si="47"/>
      </c>
      <c r="AF41" s="304"/>
      <c r="AG41" s="4">
        <f t="shared" si="33"/>
        <v>0</v>
      </c>
      <c r="AH41" s="4">
        <f t="shared" si="34"/>
        <v>1</v>
      </c>
      <c r="AI41" s="4">
        <f t="shared" si="35"/>
        <v>0</v>
      </c>
      <c r="AJ41" s="4">
        <f t="shared" si="36"/>
        <v>1</v>
      </c>
      <c r="AK41" s="4">
        <f t="shared" si="37"/>
        <v>0</v>
      </c>
      <c r="AL41" s="4">
        <f t="shared" si="38"/>
        <v>1</v>
      </c>
      <c r="AM41" s="4">
        <f t="shared" si="39"/>
        <v>0</v>
      </c>
      <c r="AN41" s="4">
        <f t="shared" si="40"/>
        <v>0</v>
      </c>
      <c r="AO41" s="4">
        <f t="shared" si="41"/>
        <v>0</v>
      </c>
      <c r="AP41" s="4">
        <f t="shared" si="42"/>
        <v>0</v>
      </c>
    </row>
    <row r="42" spans="1:42" ht="15">
      <c r="A42" s="117">
        <v>3</v>
      </c>
      <c r="B42" s="118">
        <v>41198</v>
      </c>
      <c r="C42" s="119"/>
      <c r="D42" s="120" t="str">
        <f t="shared" si="43"/>
        <v>TuS Erfenbach (N)</v>
      </c>
      <c r="E42" s="121" t="str">
        <f>E18</f>
        <v>SV Miesenbach</v>
      </c>
      <c r="F42" s="122">
        <v>9</v>
      </c>
      <c r="G42" s="123">
        <v>25</v>
      </c>
      <c r="H42" s="124">
        <v>19</v>
      </c>
      <c r="I42" s="125">
        <v>25</v>
      </c>
      <c r="J42" s="122">
        <v>25</v>
      </c>
      <c r="K42" s="123">
        <v>17</v>
      </c>
      <c r="L42" s="124">
        <v>20</v>
      </c>
      <c r="M42" s="125">
        <v>25</v>
      </c>
      <c r="N42" s="122"/>
      <c r="O42" s="123"/>
      <c r="P42" s="126">
        <f t="shared" si="44"/>
        <v>73</v>
      </c>
      <c r="Q42" s="142">
        <f t="shared" si="29"/>
        <v>92</v>
      </c>
      <c r="R42" s="126">
        <f t="shared" si="45"/>
        <v>1</v>
      </c>
      <c r="S42" s="142">
        <f t="shared" si="30"/>
        <v>3</v>
      </c>
      <c r="T42" s="126">
        <f t="shared" si="46"/>
        <v>0</v>
      </c>
      <c r="U42" s="142">
        <f t="shared" si="31"/>
        <v>2</v>
      </c>
      <c r="V42" s="302"/>
      <c r="W42" s="302"/>
      <c r="X42" s="302"/>
      <c r="Y42" s="302"/>
      <c r="Z42" s="302"/>
      <c r="AA42" s="302"/>
      <c r="AB42" s="302"/>
      <c r="AC42" s="303">
        <f ca="1" t="shared" si="32"/>
      </c>
      <c r="AD42" s="303"/>
      <c r="AE42" s="304">
        <f ca="1" t="shared" si="47"/>
      </c>
      <c r="AF42" s="304"/>
      <c r="AG42" s="4">
        <f t="shared" si="33"/>
        <v>0</v>
      </c>
      <c r="AH42" s="4">
        <f t="shared" si="34"/>
        <v>1</v>
      </c>
      <c r="AI42" s="4">
        <f t="shared" si="35"/>
        <v>0</v>
      </c>
      <c r="AJ42" s="4">
        <f t="shared" si="36"/>
        <v>1</v>
      </c>
      <c r="AK42" s="4">
        <f t="shared" si="37"/>
        <v>1</v>
      </c>
      <c r="AL42" s="4">
        <f t="shared" si="38"/>
        <v>0</v>
      </c>
      <c r="AM42" s="4">
        <f t="shared" si="39"/>
        <v>0</v>
      </c>
      <c r="AN42" s="4">
        <f t="shared" si="40"/>
        <v>1</v>
      </c>
      <c r="AO42" s="4">
        <f t="shared" si="41"/>
        <v>0</v>
      </c>
      <c r="AP42" s="4">
        <f t="shared" si="42"/>
        <v>0</v>
      </c>
    </row>
    <row r="43" spans="1:42" ht="15">
      <c r="A43" s="117">
        <v>7</v>
      </c>
      <c r="B43" s="118">
        <v>41289</v>
      </c>
      <c r="C43" s="119"/>
      <c r="D43" s="120" t="str">
        <f t="shared" si="43"/>
        <v>TuS Erfenbach (N)</v>
      </c>
      <c r="E43" s="121" t="str">
        <f>E21</f>
        <v>VV Ramstein I</v>
      </c>
      <c r="F43" s="122">
        <v>25</v>
      </c>
      <c r="G43" s="123">
        <v>23</v>
      </c>
      <c r="H43" s="124">
        <v>23</v>
      </c>
      <c r="I43" s="125">
        <v>25</v>
      </c>
      <c r="J43" s="122">
        <v>15</v>
      </c>
      <c r="K43" s="123">
        <v>25</v>
      </c>
      <c r="L43" s="124">
        <v>21</v>
      </c>
      <c r="M43" s="125">
        <v>25</v>
      </c>
      <c r="N43" s="122"/>
      <c r="O43" s="123"/>
      <c r="P43" s="126">
        <f t="shared" si="44"/>
        <v>84</v>
      </c>
      <c r="Q43" s="142">
        <f t="shared" si="29"/>
        <v>98</v>
      </c>
      <c r="R43" s="126">
        <f t="shared" si="45"/>
        <v>1</v>
      </c>
      <c r="S43" s="142">
        <f t="shared" si="30"/>
        <v>3</v>
      </c>
      <c r="T43" s="126">
        <f t="shared" si="46"/>
        <v>0</v>
      </c>
      <c r="U43" s="142">
        <f t="shared" si="31"/>
        <v>2</v>
      </c>
      <c r="V43" s="302"/>
      <c r="W43" s="302"/>
      <c r="X43" s="302"/>
      <c r="Y43" s="302"/>
      <c r="Z43" s="302"/>
      <c r="AA43" s="302"/>
      <c r="AB43" s="302"/>
      <c r="AC43" s="303">
        <f ca="1" t="shared" si="32"/>
      </c>
      <c r="AD43" s="303"/>
      <c r="AE43" s="304">
        <f ca="1" t="shared" si="47"/>
      </c>
      <c r="AF43" s="304"/>
      <c r="AG43" s="4">
        <f t="shared" si="33"/>
        <v>1</v>
      </c>
      <c r="AH43" s="4">
        <f t="shared" si="34"/>
        <v>0</v>
      </c>
      <c r="AI43" s="4">
        <f t="shared" si="35"/>
        <v>0</v>
      </c>
      <c r="AJ43" s="4">
        <f t="shared" si="36"/>
        <v>1</v>
      </c>
      <c r="AK43" s="4">
        <f t="shared" si="37"/>
        <v>0</v>
      </c>
      <c r="AL43" s="4">
        <f t="shared" si="38"/>
        <v>1</v>
      </c>
      <c r="AM43" s="4">
        <f t="shared" si="39"/>
        <v>0</v>
      </c>
      <c r="AN43" s="4">
        <f t="shared" si="40"/>
        <v>1</v>
      </c>
      <c r="AO43" s="4">
        <f t="shared" si="41"/>
        <v>0</v>
      </c>
      <c r="AP43" s="4">
        <f t="shared" si="42"/>
        <v>0</v>
      </c>
    </row>
    <row r="44" spans="1:42" ht="15">
      <c r="A44" s="130">
        <v>2</v>
      </c>
      <c r="B44" s="131">
        <v>41170</v>
      </c>
      <c r="C44" s="132"/>
      <c r="D44" s="133" t="str">
        <f t="shared" si="43"/>
        <v>TuS Erfenbach (N)</v>
      </c>
      <c r="E44" s="134" t="str">
        <f>E24</f>
        <v>TV Rodenbach (N)</v>
      </c>
      <c r="F44" s="135">
        <v>25</v>
      </c>
      <c r="G44" s="136">
        <v>22</v>
      </c>
      <c r="H44" s="137">
        <v>15</v>
      </c>
      <c r="I44" s="138">
        <v>25</v>
      </c>
      <c r="J44" s="135">
        <v>19</v>
      </c>
      <c r="K44" s="136">
        <v>25</v>
      </c>
      <c r="L44" s="137">
        <v>25</v>
      </c>
      <c r="M44" s="138">
        <v>22</v>
      </c>
      <c r="N44" s="135">
        <v>14</v>
      </c>
      <c r="O44" s="136">
        <v>16</v>
      </c>
      <c r="P44" s="139">
        <f t="shared" si="44"/>
        <v>98</v>
      </c>
      <c r="Q44" s="143">
        <f t="shared" si="29"/>
        <v>110</v>
      </c>
      <c r="R44" s="139">
        <f t="shared" si="45"/>
        <v>2</v>
      </c>
      <c r="S44" s="143">
        <f t="shared" si="30"/>
        <v>3</v>
      </c>
      <c r="T44" s="139">
        <f t="shared" si="46"/>
        <v>0</v>
      </c>
      <c r="U44" s="143">
        <f t="shared" si="31"/>
        <v>2</v>
      </c>
      <c r="V44" s="299"/>
      <c r="W44" s="299"/>
      <c r="X44" s="299"/>
      <c r="Y44" s="299"/>
      <c r="Z44" s="299"/>
      <c r="AA44" s="299"/>
      <c r="AB44" s="299"/>
      <c r="AC44" s="300">
        <f ca="1" t="shared" si="32"/>
      </c>
      <c r="AD44" s="300"/>
      <c r="AE44" s="301">
        <f ca="1" t="shared" si="47"/>
      </c>
      <c r="AF44" s="301"/>
      <c r="AG44" s="4">
        <f t="shared" si="33"/>
        <v>1</v>
      </c>
      <c r="AH44" s="4">
        <f t="shared" si="34"/>
        <v>0</v>
      </c>
      <c r="AI44" s="4">
        <f t="shared" si="35"/>
        <v>0</v>
      </c>
      <c r="AJ44" s="4">
        <f t="shared" si="36"/>
        <v>1</v>
      </c>
      <c r="AK44" s="4">
        <f t="shared" si="37"/>
        <v>0</v>
      </c>
      <c r="AL44" s="4">
        <f t="shared" si="38"/>
        <v>1</v>
      </c>
      <c r="AM44" s="4">
        <f t="shared" si="39"/>
        <v>1</v>
      </c>
      <c r="AN44" s="4">
        <f t="shared" si="40"/>
        <v>0</v>
      </c>
      <c r="AO44" s="4">
        <f t="shared" si="41"/>
        <v>0</v>
      </c>
      <c r="AP44" s="4">
        <f t="shared" si="42"/>
        <v>1</v>
      </c>
    </row>
    <row r="45" spans="22:29" ht="15">
      <c r="V45" s="37"/>
      <c r="W45" s="37"/>
      <c r="X45" s="3"/>
      <c r="Y45" s="3"/>
      <c r="Z45" s="3"/>
      <c r="AA45" s="3"/>
      <c r="AB45" s="3"/>
      <c r="AC45" s="3"/>
    </row>
    <row r="46" spans="1:42" ht="15">
      <c r="A46" s="106">
        <v>11</v>
      </c>
      <c r="B46" s="107">
        <v>41379</v>
      </c>
      <c r="C46" s="108"/>
      <c r="D46" s="109" t="str">
        <f>E9</f>
        <v>TSV Hütschenhausen</v>
      </c>
      <c r="E46" s="110" t="str">
        <f>E3</f>
        <v>TV Alsenborn </v>
      </c>
      <c r="F46" s="111">
        <v>17</v>
      </c>
      <c r="G46" s="112">
        <v>25</v>
      </c>
      <c r="H46" s="113">
        <v>25</v>
      </c>
      <c r="I46" s="114">
        <v>22</v>
      </c>
      <c r="J46" s="111">
        <v>26</v>
      </c>
      <c r="K46" s="112">
        <v>24</v>
      </c>
      <c r="L46" s="113">
        <v>25</v>
      </c>
      <c r="M46" s="114">
        <v>22</v>
      </c>
      <c r="N46" s="111"/>
      <c r="O46" s="112"/>
      <c r="P46" s="115">
        <f>IF(F46="","",F46+H46+J46+L46+N46)</f>
        <v>93</v>
      </c>
      <c r="Q46" s="141">
        <f aca="true" t="shared" si="48" ref="Q46:Q52">IF(G46="","",G46+I46+K46+M46+O46)</f>
        <v>93</v>
      </c>
      <c r="R46" s="115">
        <f>IF(F46="","",AG46+AI46+AK46+AM46+AO46)</f>
        <v>3</v>
      </c>
      <c r="S46" s="141">
        <f aca="true" t="shared" si="49" ref="S46:S52">IF(G46="","",AH46+AJ46+AL46+AN46+AP46)</f>
        <v>1</v>
      </c>
      <c r="T46" s="115">
        <f>IF(R46="","",IF(R46=3,2,0))</f>
        <v>2</v>
      </c>
      <c r="U46" s="141">
        <f aca="true" t="shared" si="50" ref="U46:U52">IF(S46="","",IF(S46=3,2,0))</f>
        <v>0</v>
      </c>
      <c r="V46" s="305"/>
      <c r="W46" s="305"/>
      <c r="X46" s="305"/>
      <c r="Y46" s="305"/>
      <c r="Z46" s="305"/>
      <c r="AA46" s="305"/>
      <c r="AB46" s="305"/>
      <c r="AC46" s="306">
        <f aca="true" ca="1" t="shared" si="51" ref="AC46:AC52">IF(U46&lt;&gt;"","",IF(C46&lt;&gt;"","verlegt",IF(B46&lt;TODAY(),"offen","")))</f>
      </c>
      <c r="AD46" s="306"/>
      <c r="AE46" s="307">
        <f ca="1">IF(U46&lt;&gt;"","",IF(C46="","",IF(C46&lt;TODAY(),"offen","")))</f>
      </c>
      <c r="AF46" s="307"/>
      <c r="AG46" s="4">
        <f aca="true" t="shared" si="52" ref="AG46:AG52">IF(F46&gt;G46,1,0)</f>
        <v>0</v>
      </c>
      <c r="AH46" s="4">
        <f aca="true" t="shared" si="53" ref="AH46:AH52">IF(G46&gt;F46,1,0)</f>
        <v>1</v>
      </c>
      <c r="AI46" s="4">
        <f aca="true" t="shared" si="54" ref="AI46:AI52">IF(H46&gt;I46,1,0)</f>
        <v>1</v>
      </c>
      <c r="AJ46" s="4">
        <f aca="true" t="shared" si="55" ref="AJ46:AJ52">IF(I46&gt;H46,1,0)</f>
        <v>0</v>
      </c>
      <c r="AK46" s="4">
        <f aca="true" t="shared" si="56" ref="AK46:AK52">IF(J46&gt;K46,1,0)</f>
        <v>1</v>
      </c>
      <c r="AL46" s="4">
        <f aca="true" t="shared" si="57" ref="AL46:AL52">IF(K46&gt;J46,1,0)</f>
        <v>0</v>
      </c>
      <c r="AM46" s="4">
        <f aca="true" t="shared" si="58" ref="AM46:AM52">IF(L46&gt;M46,1,0)</f>
        <v>1</v>
      </c>
      <c r="AN46" s="4">
        <f aca="true" t="shared" si="59" ref="AN46:AN52">IF(M46&gt;L46,1,0)</f>
        <v>0</v>
      </c>
      <c r="AO46" s="4">
        <f aca="true" t="shared" si="60" ref="AO46:AO52">IF(N46&gt;O46,1,0)</f>
        <v>0</v>
      </c>
      <c r="AP46" s="4">
        <f aca="true" t="shared" si="61" ref="AP46:AP52">IF(O46&gt;N46,1,0)</f>
        <v>0</v>
      </c>
    </row>
    <row r="47" spans="1:42" ht="15">
      <c r="A47" s="117">
        <v>1</v>
      </c>
      <c r="B47" s="118">
        <v>41155</v>
      </c>
      <c r="C47" s="119"/>
      <c r="D47" s="120" t="str">
        <f aca="true" t="shared" si="62" ref="D47:D52">D46</f>
        <v>TSV Hütschenhausen</v>
      </c>
      <c r="E47" s="121" t="str">
        <f>E6</f>
        <v>TuS Erfenbach (N)</v>
      </c>
      <c r="F47" s="122">
        <v>15</v>
      </c>
      <c r="G47" s="123">
        <v>25</v>
      </c>
      <c r="H47" s="124">
        <v>25</v>
      </c>
      <c r="I47" s="125">
        <v>17</v>
      </c>
      <c r="J47" s="122">
        <v>25</v>
      </c>
      <c r="K47" s="123">
        <v>17</v>
      </c>
      <c r="L47" s="124">
        <v>25</v>
      </c>
      <c r="M47" s="125">
        <v>17</v>
      </c>
      <c r="N47" s="122"/>
      <c r="O47" s="123"/>
      <c r="P47" s="126">
        <f aca="true" t="shared" si="63" ref="P47:P52">IF(F47="","",F47+H47+J47+L47+N47)</f>
        <v>90</v>
      </c>
      <c r="Q47" s="142">
        <f t="shared" si="48"/>
        <v>76</v>
      </c>
      <c r="R47" s="126">
        <f aca="true" t="shared" si="64" ref="R47:R52">IF(F47="","",AG47+AI47+AK47+AM47+AO47)</f>
        <v>3</v>
      </c>
      <c r="S47" s="142">
        <f t="shared" si="49"/>
        <v>1</v>
      </c>
      <c r="T47" s="126">
        <f aca="true" t="shared" si="65" ref="T47:T52">IF(R47="","",IF(R47=3,2,0))</f>
        <v>2</v>
      </c>
      <c r="U47" s="142">
        <f t="shared" si="50"/>
        <v>0</v>
      </c>
      <c r="V47" s="302"/>
      <c r="W47" s="302"/>
      <c r="X47" s="302"/>
      <c r="Y47" s="302"/>
      <c r="Z47" s="302"/>
      <c r="AA47" s="302"/>
      <c r="AB47" s="302"/>
      <c r="AC47" s="303">
        <f ca="1" t="shared" si="51"/>
      </c>
      <c r="AD47" s="303"/>
      <c r="AE47" s="304">
        <f aca="true" ca="1" t="shared" si="66" ref="AE47:AE52">IF(U47&lt;&gt;"","",IF(C47="","",IF(C47&lt;TODAY(),"offen","")))</f>
      </c>
      <c r="AF47" s="304"/>
      <c r="AG47" s="4">
        <f t="shared" si="52"/>
        <v>0</v>
      </c>
      <c r="AH47" s="4">
        <f t="shared" si="53"/>
        <v>1</v>
      </c>
      <c r="AI47" s="4">
        <f t="shared" si="54"/>
        <v>1</v>
      </c>
      <c r="AJ47" s="4">
        <f t="shared" si="55"/>
        <v>0</v>
      </c>
      <c r="AK47" s="4">
        <f t="shared" si="56"/>
        <v>1</v>
      </c>
      <c r="AL47" s="4">
        <f t="shared" si="57"/>
        <v>0</v>
      </c>
      <c r="AM47" s="4">
        <f t="shared" si="58"/>
        <v>1</v>
      </c>
      <c r="AN47" s="4">
        <f t="shared" si="59"/>
        <v>0</v>
      </c>
      <c r="AO47" s="4">
        <f t="shared" si="60"/>
        <v>0</v>
      </c>
      <c r="AP47" s="4">
        <f t="shared" si="61"/>
        <v>0</v>
      </c>
    </row>
    <row r="48" spans="1:42" ht="15">
      <c r="A48" s="117">
        <v>6</v>
      </c>
      <c r="B48" s="118">
        <v>41246</v>
      </c>
      <c r="C48" s="119"/>
      <c r="D48" s="120" t="str">
        <f t="shared" si="62"/>
        <v>TSV Hütschenhausen</v>
      </c>
      <c r="E48" s="121" t="str">
        <f>E12</f>
        <v>TFC Kaiserslautern (P)</v>
      </c>
      <c r="F48" s="122">
        <v>25</v>
      </c>
      <c r="G48" s="123">
        <v>21</v>
      </c>
      <c r="H48" s="124">
        <v>16</v>
      </c>
      <c r="I48" s="125">
        <v>25</v>
      </c>
      <c r="J48" s="122">
        <v>21</v>
      </c>
      <c r="K48" s="123">
        <v>25</v>
      </c>
      <c r="L48" s="124">
        <v>26</v>
      </c>
      <c r="M48" s="125">
        <v>28</v>
      </c>
      <c r="N48" s="122"/>
      <c r="O48" s="123"/>
      <c r="P48" s="126">
        <f t="shared" si="63"/>
        <v>88</v>
      </c>
      <c r="Q48" s="142">
        <f t="shared" si="48"/>
        <v>99</v>
      </c>
      <c r="R48" s="126">
        <f t="shared" si="64"/>
        <v>1</v>
      </c>
      <c r="S48" s="142">
        <f t="shared" si="49"/>
        <v>3</v>
      </c>
      <c r="T48" s="126">
        <f t="shared" si="65"/>
        <v>0</v>
      </c>
      <c r="U48" s="142">
        <f t="shared" si="50"/>
        <v>2</v>
      </c>
      <c r="V48" s="302"/>
      <c r="W48" s="302"/>
      <c r="X48" s="302"/>
      <c r="Y48" s="302"/>
      <c r="Z48" s="302"/>
      <c r="AA48" s="302"/>
      <c r="AB48" s="302"/>
      <c r="AC48" s="303">
        <f ca="1" t="shared" si="51"/>
      </c>
      <c r="AD48" s="303"/>
      <c r="AE48" s="304">
        <f ca="1" t="shared" si="66"/>
      </c>
      <c r="AF48" s="304"/>
      <c r="AG48" s="4">
        <f t="shared" si="52"/>
        <v>1</v>
      </c>
      <c r="AH48" s="4">
        <f t="shared" si="53"/>
        <v>0</v>
      </c>
      <c r="AI48" s="4">
        <f t="shared" si="54"/>
        <v>0</v>
      </c>
      <c r="AJ48" s="4">
        <f t="shared" si="55"/>
        <v>1</v>
      </c>
      <c r="AK48" s="4">
        <f t="shared" si="56"/>
        <v>0</v>
      </c>
      <c r="AL48" s="4">
        <f t="shared" si="57"/>
        <v>1</v>
      </c>
      <c r="AM48" s="4">
        <f t="shared" si="58"/>
        <v>0</v>
      </c>
      <c r="AN48" s="4">
        <f t="shared" si="59"/>
        <v>1</v>
      </c>
      <c r="AO48" s="4">
        <f t="shared" si="60"/>
        <v>0</v>
      </c>
      <c r="AP48" s="4">
        <f t="shared" si="61"/>
        <v>0</v>
      </c>
    </row>
    <row r="49" spans="1:42" ht="15">
      <c r="A49" s="117">
        <v>3</v>
      </c>
      <c r="B49" s="118">
        <v>41197</v>
      </c>
      <c r="C49" s="119"/>
      <c r="D49" s="120" t="str">
        <f t="shared" si="62"/>
        <v>TSV Hütschenhausen</v>
      </c>
      <c r="E49" s="121" t="str">
        <f>E15</f>
        <v>VBC Kaiserslautern (M)</v>
      </c>
      <c r="F49" s="122">
        <v>16</v>
      </c>
      <c r="G49" s="123">
        <v>25</v>
      </c>
      <c r="H49" s="124">
        <v>17</v>
      </c>
      <c r="I49" s="125">
        <v>25</v>
      </c>
      <c r="J49" s="122">
        <v>25</v>
      </c>
      <c r="K49" s="123">
        <v>22</v>
      </c>
      <c r="L49" s="124">
        <v>12</v>
      </c>
      <c r="M49" s="125">
        <v>25</v>
      </c>
      <c r="N49" s="122"/>
      <c r="O49" s="123"/>
      <c r="P49" s="126">
        <f t="shared" si="63"/>
        <v>70</v>
      </c>
      <c r="Q49" s="142">
        <f t="shared" si="48"/>
        <v>97</v>
      </c>
      <c r="R49" s="126">
        <f t="shared" si="64"/>
        <v>1</v>
      </c>
      <c r="S49" s="142">
        <f t="shared" si="49"/>
        <v>3</v>
      </c>
      <c r="T49" s="126">
        <f t="shared" si="65"/>
        <v>0</v>
      </c>
      <c r="U49" s="142">
        <f t="shared" si="50"/>
        <v>2</v>
      </c>
      <c r="V49" s="302"/>
      <c r="W49" s="302"/>
      <c r="X49" s="302"/>
      <c r="Y49" s="302"/>
      <c r="Z49" s="302"/>
      <c r="AA49" s="302"/>
      <c r="AB49" s="302"/>
      <c r="AC49" s="303">
        <f ca="1" t="shared" si="51"/>
      </c>
      <c r="AD49" s="303"/>
      <c r="AE49" s="304">
        <f ca="1" t="shared" si="66"/>
      </c>
      <c r="AF49" s="304"/>
      <c r="AG49" s="4">
        <f t="shared" si="52"/>
        <v>0</v>
      </c>
      <c r="AH49" s="4">
        <f t="shared" si="53"/>
        <v>1</v>
      </c>
      <c r="AI49" s="4">
        <f t="shared" si="54"/>
        <v>0</v>
      </c>
      <c r="AJ49" s="4">
        <f t="shared" si="55"/>
        <v>1</v>
      </c>
      <c r="AK49" s="4">
        <f t="shared" si="56"/>
        <v>1</v>
      </c>
      <c r="AL49" s="4">
        <f t="shared" si="57"/>
        <v>0</v>
      </c>
      <c r="AM49" s="4">
        <f t="shared" si="58"/>
        <v>0</v>
      </c>
      <c r="AN49" s="4">
        <f t="shared" si="59"/>
        <v>1</v>
      </c>
      <c r="AO49" s="4">
        <f t="shared" si="60"/>
        <v>0</v>
      </c>
      <c r="AP49" s="4">
        <f t="shared" si="61"/>
        <v>0</v>
      </c>
    </row>
    <row r="50" spans="1:42" ht="15">
      <c r="A50" s="117">
        <v>9</v>
      </c>
      <c r="B50" s="118">
        <v>41323</v>
      </c>
      <c r="C50" s="119"/>
      <c r="D50" s="120" t="str">
        <f t="shared" si="62"/>
        <v>TSV Hütschenhausen</v>
      </c>
      <c r="E50" s="121" t="str">
        <f>E18</f>
        <v>SV Miesenbach</v>
      </c>
      <c r="F50" s="122">
        <v>25</v>
      </c>
      <c r="G50" s="123">
        <v>16</v>
      </c>
      <c r="H50" s="124">
        <v>14</v>
      </c>
      <c r="I50" s="125">
        <v>25</v>
      </c>
      <c r="J50" s="122">
        <v>11</v>
      </c>
      <c r="K50" s="123">
        <v>25</v>
      </c>
      <c r="L50" s="124">
        <v>13</v>
      </c>
      <c r="M50" s="125">
        <v>25</v>
      </c>
      <c r="N50" s="122"/>
      <c r="O50" s="123"/>
      <c r="P50" s="126">
        <f t="shared" si="63"/>
        <v>63</v>
      </c>
      <c r="Q50" s="142">
        <f t="shared" si="48"/>
        <v>91</v>
      </c>
      <c r="R50" s="126">
        <f t="shared" si="64"/>
        <v>1</v>
      </c>
      <c r="S50" s="142">
        <f t="shared" si="49"/>
        <v>3</v>
      </c>
      <c r="T50" s="126">
        <f t="shared" si="65"/>
        <v>0</v>
      </c>
      <c r="U50" s="142">
        <f t="shared" si="50"/>
        <v>2</v>
      </c>
      <c r="V50" s="302"/>
      <c r="W50" s="302"/>
      <c r="X50" s="302"/>
      <c r="Y50" s="302"/>
      <c r="Z50" s="302"/>
      <c r="AA50" s="302"/>
      <c r="AB50" s="302"/>
      <c r="AC50" s="303">
        <f ca="1" t="shared" si="51"/>
      </c>
      <c r="AD50" s="303"/>
      <c r="AE50" s="304">
        <f ca="1" t="shared" si="66"/>
      </c>
      <c r="AF50" s="304"/>
      <c r="AG50" s="4">
        <f t="shared" si="52"/>
        <v>1</v>
      </c>
      <c r="AH50" s="4">
        <f t="shared" si="53"/>
        <v>0</v>
      </c>
      <c r="AI50" s="4">
        <f t="shared" si="54"/>
        <v>0</v>
      </c>
      <c r="AJ50" s="4">
        <f t="shared" si="55"/>
        <v>1</v>
      </c>
      <c r="AK50" s="4">
        <f t="shared" si="56"/>
        <v>0</v>
      </c>
      <c r="AL50" s="4">
        <f t="shared" si="57"/>
        <v>1</v>
      </c>
      <c r="AM50" s="4">
        <f t="shared" si="58"/>
        <v>0</v>
      </c>
      <c r="AN50" s="4">
        <f t="shared" si="59"/>
        <v>1</v>
      </c>
      <c r="AO50" s="4">
        <f t="shared" si="60"/>
        <v>0</v>
      </c>
      <c r="AP50" s="4">
        <f t="shared" si="61"/>
        <v>0</v>
      </c>
    </row>
    <row r="51" spans="1:42" ht="15">
      <c r="A51" s="117">
        <v>13</v>
      </c>
      <c r="B51" s="118">
        <v>41407</v>
      </c>
      <c r="C51" s="119"/>
      <c r="D51" s="120" t="str">
        <f t="shared" si="62"/>
        <v>TSV Hütschenhausen</v>
      </c>
      <c r="E51" s="121" t="str">
        <f>E21</f>
        <v>VV Ramstein I</v>
      </c>
      <c r="F51" s="122">
        <v>25</v>
      </c>
      <c r="G51" s="123">
        <v>18</v>
      </c>
      <c r="H51" s="124">
        <v>23</v>
      </c>
      <c r="I51" s="125">
        <v>25</v>
      </c>
      <c r="J51" s="122">
        <v>25</v>
      </c>
      <c r="K51" s="123">
        <v>22</v>
      </c>
      <c r="L51" s="124">
        <v>15</v>
      </c>
      <c r="M51" s="125">
        <v>25</v>
      </c>
      <c r="N51" s="122">
        <v>15</v>
      </c>
      <c r="O51" s="123">
        <v>12</v>
      </c>
      <c r="P51" s="126">
        <f t="shared" si="63"/>
        <v>103</v>
      </c>
      <c r="Q51" s="142">
        <f t="shared" si="48"/>
        <v>102</v>
      </c>
      <c r="R51" s="126">
        <f t="shared" si="64"/>
        <v>3</v>
      </c>
      <c r="S51" s="142">
        <f t="shared" si="49"/>
        <v>2</v>
      </c>
      <c r="T51" s="126">
        <f t="shared" si="65"/>
        <v>2</v>
      </c>
      <c r="U51" s="142">
        <f t="shared" si="50"/>
        <v>0</v>
      </c>
      <c r="V51" s="302"/>
      <c r="W51" s="302"/>
      <c r="X51" s="302"/>
      <c r="Y51" s="302"/>
      <c r="Z51" s="302"/>
      <c r="AA51" s="302"/>
      <c r="AB51" s="302"/>
      <c r="AC51" s="303">
        <f ca="1" t="shared" si="51"/>
      </c>
      <c r="AD51" s="303"/>
      <c r="AE51" s="304">
        <f ca="1" t="shared" si="66"/>
      </c>
      <c r="AF51" s="304"/>
      <c r="AG51" s="4">
        <f t="shared" si="52"/>
        <v>1</v>
      </c>
      <c r="AH51" s="4">
        <f t="shared" si="53"/>
        <v>0</v>
      </c>
      <c r="AI51" s="4">
        <f t="shared" si="54"/>
        <v>0</v>
      </c>
      <c r="AJ51" s="4">
        <f t="shared" si="55"/>
        <v>1</v>
      </c>
      <c r="AK51" s="4">
        <f t="shared" si="56"/>
        <v>1</v>
      </c>
      <c r="AL51" s="4">
        <f t="shared" si="57"/>
        <v>0</v>
      </c>
      <c r="AM51" s="4">
        <f t="shared" si="58"/>
        <v>0</v>
      </c>
      <c r="AN51" s="4">
        <f t="shared" si="59"/>
        <v>1</v>
      </c>
      <c r="AO51" s="4">
        <f t="shared" si="60"/>
        <v>1</v>
      </c>
      <c r="AP51" s="4">
        <f t="shared" si="61"/>
        <v>0</v>
      </c>
    </row>
    <row r="52" spans="1:42" ht="15">
      <c r="A52" s="130">
        <v>7</v>
      </c>
      <c r="B52" s="131">
        <v>41288</v>
      </c>
      <c r="C52" s="132"/>
      <c r="D52" s="133" t="str">
        <f t="shared" si="62"/>
        <v>TSV Hütschenhausen</v>
      </c>
      <c r="E52" s="134" t="str">
        <f>E24</f>
        <v>TV Rodenbach (N)</v>
      </c>
      <c r="F52" s="135">
        <v>25</v>
      </c>
      <c r="G52" s="136">
        <v>21</v>
      </c>
      <c r="H52" s="137">
        <v>14</v>
      </c>
      <c r="I52" s="138">
        <v>25</v>
      </c>
      <c r="J52" s="135">
        <v>25</v>
      </c>
      <c r="K52" s="136">
        <v>21</v>
      </c>
      <c r="L52" s="137">
        <v>25</v>
      </c>
      <c r="M52" s="138">
        <v>18</v>
      </c>
      <c r="N52" s="135"/>
      <c r="O52" s="136"/>
      <c r="P52" s="139">
        <f t="shared" si="63"/>
        <v>89</v>
      </c>
      <c r="Q52" s="143">
        <f t="shared" si="48"/>
        <v>85</v>
      </c>
      <c r="R52" s="139">
        <f t="shared" si="64"/>
        <v>3</v>
      </c>
      <c r="S52" s="143">
        <f t="shared" si="49"/>
        <v>1</v>
      </c>
      <c r="T52" s="139">
        <f t="shared" si="65"/>
        <v>2</v>
      </c>
      <c r="U52" s="143">
        <f t="shared" si="50"/>
        <v>0</v>
      </c>
      <c r="V52" s="299"/>
      <c r="W52" s="299"/>
      <c r="X52" s="299"/>
      <c r="Y52" s="299"/>
      <c r="Z52" s="299"/>
      <c r="AA52" s="299"/>
      <c r="AB52" s="299"/>
      <c r="AC52" s="300">
        <f ca="1" t="shared" si="51"/>
      </c>
      <c r="AD52" s="300"/>
      <c r="AE52" s="301">
        <f ca="1" t="shared" si="66"/>
      </c>
      <c r="AF52" s="301"/>
      <c r="AG52" s="4">
        <f t="shared" si="52"/>
        <v>1</v>
      </c>
      <c r="AH52" s="4">
        <f t="shared" si="53"/>
        <v>0</v>
      </c>
      <c r="AI52" s="4">
        <f t="shared" si="54"/>
        <v>0</v>
      </c>
      <c r="AJ52" s="4">
        <f t="shared" si="55"/>
        <v>1</v>
      </c>
      <c r="AK52" s="4">
        <f t="shared" si="56"/>
        <v>1</v>
      </c>
      <c r="AL52" s="4">
        <f t="shared" si="57"/>
        <v>0</v>
      </c>
      <c r="AM52" s="4">
        <f t="shared" si="58"/>
        <v>1</v>
      </c>
      <c r="AN52" s="4">
        <f t="shared" si="59"/>
        <v>0</v>
      </c>
      <c r="AO52" s="4">
        <f t="shared" si="60"/>
        <v>0</v>
      </c>
      <c r="AP52" s="4">
        <f t="shared" si="61"/>
        <v>0</v>
      </c>
    </row>
    <row r="53" spans="22:29" ht="15">
      <c r="V53" s="37"/>
      <c r="W53" s="37"/>
      <c r="X53" s="3"/>
      <c r="Y53" s="3"/>
      <c r="Z53" s="3"/>
      <c r="AA53" s="3"/>
      <c r="AB53" s="3"/>
      <c r="AC53" s="3"/>
    </row>
    <row r="54" spans="1:42" ht="15">
      <c r="A54" s="106">
        <v>9</v>
      </c>
      <c r="B54" s="107">
        <v>41323</v>
      </c>
      <c r="C54" s="108" t="s">
        <v>29</v>
      </c>
      <c r="D54" s="265" t="str">
        <f>E12</f>
        <v>TFC Kaiserslautern (P)</v>
      </c>
      <c r="E54" s="110" t="str">
        <f>E3</f>
        <v>TV Alsenborn </v>
      </c>
      <c r="F54" s="111">
        <v>25</v>
      </c>
      <c r="G54" s="112">
        <v>19</v>
      </c>
      <c r="H54" s="113">
        <v>25</v>
      </c>
      <c r="I54" s="114">
        <v>23</v>
      </c>
      <c r="J54" s="111">
        <v>25</v>
      </c>
      <c r="K54" s="112">
        <v>17</v>
      </c>
      <c r="L54" s="113"/>
      <c r="M54" s="114"/>
      <c r="N54" s="111"/>
      <c r="O54" s="112"/>
      <c r="P54" s="115">
        <f>IF(F54="","",F54+H54+J54+L54+N54)</f>
        <v>75</v>
      </c>
      <c r="Q54" s="141">
        <f aca="true" t="shared" si="67" ref="Q54:Q60">IF(G54="","",G54+I54+K54+M54+O54)</f>
        <v>59</v>
      </c>
      <c r="R54" s="115">
        <f>IF(F54="","",AG54+AI54+AK54+AM54+AO54)</f>
        <v>3</v>
      </c>
      <c r="S54" s="141">
        <f aca="true" t="shared" si="68" ref="S54:S60">IF(G54="","",AH54+AJ54+AL54+AN54+AP54)</f>
        <v>0</v>
      </c>
      <c r="T54" s="115">
        <f>IF(R54="","",IF(R54=3,2,0))</f>
        <v>2</v>
      </c>
      <c r="U54" s="141">
        <f aca="true" t="shared" si="69" ref="U54:U60">IF(S54="","",IF(S54=3,2,0))</f>
        <v>0</v>
      </c>
      <c r="V54" s="305"/>
      <c r="W54" s="305"/>
      <c r="X54" s="305"/>
      <c r="Y54" s="305"/>
      <c r="Z54" s="305"/>
      <c r="AA54" s="305"/>
      <c r="AB54" s="305"/>
      <c r="AC54" s="306">
        <f aca="true" ca="1" t="shared" si="70" ref="AC54:AC60">IF(U54&lt;&gt;"","",IF(C54&lt;&gt;"","verlegt",IF(B54&lt;TODAY(),"offen","")))</f>
      </c>
      <c r="AD54" s="306"/>
      <c r="AE54" s="307">
        <f ca="1">IF(U54&lt;&gt;"","",IF(C54="","",IF(C54&lt;TODAY(),"offen","")))</f>
      </c>
      <c r="AF54" s="307"/>
      <c r="AG54" s="4">
        <f aca="true" t="shared" si="71" ref="AG54:AG60">IF(F54&gt;G54,1,0)</f>
        <v>1</v>
      </c>
      <c r="AH54" s="4">
        <f aca="true" t="shared" si="72" ref="AH54:AH60">IF(G54&gt;F54,1,0)</f>
        <v>0</v>
      </c>
      <c r="AI54" s="4">
        <f aca="true" t="shared" si="73" ref="AI54:AI60">IF(H54&gt;I54,1,0)</f>
        <v>1</v>
      </c>
      <c r="AJ54" s="4">
        <f aca="true" t="shared" si="74" ref="AJ54:AJ60">IF(I54&gt;H54,1,0)</f>
        <v>0</v>
      </c>
      <c r="AK54" s="4">
        <f aca="true" t="shared" si="75" ref="AK54:AK60">IF(J54&gt;K54,1,0)</f>
        <v>1</v>
      </c>
      <c r="AL54" s="4">
        <f aca="true" t="shared" si="76" ref="AL54:AL60">IF(K54&gt;J54,1,0)</f>
        <v>0</v>
      </c>
      <c r="AM54" s="4">
        <f aca="true" t="shared" si="77" ref="AM54:AM60">IF(L54&gt;M54,1,0)</f>
        <v>0</v>
      </c>
      <c r="AN54" s="4">
        <f aca="true" t="shared" si="78" ref="AN54:AN60">IF(M54&gt;L54,1,0)</f>
        <v>0</v>
      </c>
      <c r="AO54" s="4">
        <f aca="true" t="shared" si="79" ref="AO54:AO60">IF(N54&gt;O54,1,0)</f>
        <v>0</v>
      </c>
      <c r="AP54" s="4">
        <f aca="true" t="shared" si="80" ref="AP54:AP60">IF(O54&gt;N54,1,0)</f>
        <v>0</v>
      </c>
    </row>
    <row r="55" spans="1:42" ht="15">
      <c r="A55" s="117">
        <v>4</v>
      </c>
      <c r="B55" s="118">
        <v>41211</v>
      </c>
      <c r="C55" s="119" t="s">
        <v>29</v>
      </c>
      <c r="D55" s="120" t="str">
        <f aca="true" t="shared" si="81" ref="D55:D60">D54</f>
        <v>TFC Kaiserslautern (P)</v>
      </c>
      <c r="E55" s="294" t="str">
        <f>E6</f>
        <v>TuS Erfenbach (N)</v>
      </c>
      <c r="F55" s="122">
        <v>25</v>
      </c>
      <c r="G55" s="123">
        <v>0</v>
      </c>
      <c r="H55" s="124">
        <v>25</v>
      </c>
      <c r="I55" s="125">
        <v>0</v>
      </c>
      <c r="J55" s="122">
        <v>25</v>
      </c>
      <c r="K55" s="123">
        <v>0</v>
      </c>
      <c r="L55" s="124"/>
      <c r="M55" s="125"/>
      <c r="N55" s="122"/>
      <c r="O55" s="123"/>
      <c r="P55" s="126">
        <f aca="true" t="shared" si="82" ref="P55:P60">IF(F55="","",F55+H55+J55+L55+N55)</f>
        <v>75</v>
      </c>
      <c r="Q55" s="142">
        <f t="shared" si="67"/>
        <v>0</v>
      </c>
      <c r="R55" s="126">
        <f aca="true" t="shared" si="83" ref="R55:R60">IF(F55="","",AG55+AI55+AK55+AM55+AO55)</f>
        <v>3</v>
      </c>
      <c r="S55" s="142">
        <f t="shared" si="68"/>
        <v>0</v>
      </c>
      <c r="T55" s="126">
        <f aca="true" t="shared" si="84" ref="T55:T60">IF(R55="","",IF(R55=3,2,0))</f>
        <v>2</v>
      </c>
      <c r="U55" s="142">
        <f t="shared" si="69"/>
        <v>0</v>
      </c>
      <c r="V55" s="302"/>
      <c r="W55" s="302"/>
      <c r="X55" s="302"/>
      <c r="Y55" s="302"/>
      <c r="Z55" s="302"/>
      <c r="AA55" s="302"/>
      <c r="AB55" s="302"/>
      <c r="AC55" s="303">
        <f ca="1" t="shared" si="70"/>
      </c>
      <c r="AD55" s="303"/>
      <c r="AE55" s="304">
        <f aca="true" ca="1" t="shared" si="85" ref="AE55:AE60">IF(U55&lt;&gt;"","",IF(C55="","",IF(C55&lt;TODAY(),"offen","")))</f>
      </c>
      <c r="AF55" s="304"/>
      <c r="AG55" s="4">
        <f t="shared" si="71"/>
        <v>1</v>
      </c>
      <c r="AH55" s="4">
        <f t="shared" si="72"/>
        <v>0</v>
      </c>
      <c r="AI55" s="4">
        <f t="shared" si="73"/>
        <v>1</v>
      </c>
      <c r="AJ55" s="4">
        <f t="shared" si="74"/>
        <v>0</v>
      </c>
      <c r="AK55" s="4">
        <f t="shared" si="75"/>
        <v>1</v>
      </c>
      <c r="AL55" s="4">
        <f t="shared" si="76"/>
        <v>0</v>
      </c>
      <c r="AM55" s="4">
        <f t="shared" si="77"/>
        <v>0</v>
      </c>
      <c r="AN55" s="4">
        <f t="shared" si="78"/>
        <v>0</v>
      </c>
      <c r="AO55" s="4">
        <f t="shared" si="79"/>
        <v>0</v>
      </c>
      <c r="AP55" s="4">
        <f t="shared" si="80"/>
        <v>0</v>
      </c>
    </row>
    <row r="56" spans="1:42" ht="15">
      <c r="A56" s="117">
        <v>12</v>
      </c>
      <c r="B56" s="118">
        <v>41393</v>
      </c>
      <c r="C56" s="119"/>
      <c r="D56" s="120" t="str">
        <f t="shared" si="81"/>
        <v>TFC Kaiserslautern (P)</v>
      </c>
      <c r="E56" s="121" t="str">
        <f>E9</f>
        <v>TSV Hütschenhausen</v>
      </c>
      <c r="F56" s="122">
        <v>26</v>
      </c>
      <c r="G56" s="123">
        <v>24</v>
      </c>
      <c r="H56" s="124">
        <v>25</v>
      </c>
      <c r="I56" s="125">
        <v>23</v>
      </c>
      <c r="J56" s="122">
        <v>25</v>
      </c>
      <c r="K56" s="123">
        <v>18</v>
      </c>
      <c r="L56" s="124"/>
      <c r="M56" s="125"/>
      <c r="N56" s="122"/>
      <c r="O56" s="123"/>
      <c r="P56" s="126">
        <f t="shared" si="82"/>
        <v>76</v>
      </c>
      <c r="Q56" s="142">
        <f t="shared" si="67"/>
        <v>65</v>
      </c>
      <c r="R56" s="126">
        <f t="shared" si="83"/>
        <v>3</v>
      </c>
      <c r="S56" s="142">
        <f t="shared" si="68"/>
        <v>0</v>
      </c>
      <c r="T56" s="126">
        <f t="shared" si="84"/>
        <v>2</v>
      </c>
      <c r="U56" s="142">
        <f t="shared" si="69"/>
        <v>0</v>
      </c>
      <c r="V56" s="302"/>
      <c r="W56" s="302"/>
      <c r="X56" s="302"/>
      <c r="Y56" s="302"/>
      <c r="Z56" s="302"/>
      <c r="AA56" s="302"/>
      <c r="AB56" s="302"/>
      <c r="AC56" s="303">
        <f ca="1" t="shared" si="70"/>
      </c>
      <c r="AD56" s="303"/>
      <c r="AE56" s="304">
        <f ca="1" t="shared" si="85"/>
      </c>
      <c r="AF56" s="304"/>
      <c r="AG56" s="4">
        <f t="shared" si="71"/>
        <v>1</v>
      </c>
      <c r="AH56" s="4">
        <f t="shared" si="72"/>
        <v>0</v>
      </c>
      <c r="AI56" s="4">
        <f t="shared" si="73"/>
        <v>1</v>
      </c>
      <c r="AJ56" s="4">
        <f t="shared" si="74"/>
        <v>0</v>
      </c>
      <c r="AK56" s="4">
        <f t="shared" si="75"/>
        <v>1</v>
      </c>
      <c r="AL56" s="4">
        <f t="shared" si="76"/>
        <v>0</v>
      </c>
      <c r="AM56" s="4">
        <f t="shared" si="77"/>
        <v>0</v>
      </c>
      <c r="AN56" s="4">
        <f t="shared" si="78"/>
        <v>0</v>
      </c>
      <c r="AO56" s="4">
        <f t="shared" si="79"/>
        <v>0</v>
      </c>
      <c r="AP56" s="4">
        <f t="shared" si="80"/>
        <v>0</v>
      </c>
    </row>
    <row r="57" spans="1:42" ht="15">
      <c r="A57" s="117">
        <v>1</v>
      </c>
      <c r="B57" s="118">
        <v>41155</v>
      </c>
      <c r="C57" s="119"/>
      <c r="D57" s="120" t="str">
        <f t="shared" si="81"/>
        <v>TFC Kaiserslautern (P)</v>
      </c>
      <c r="E57" s="121" t="str">
        <f>E15</f>
        <v>VBC Kaiserslautern (M)</v>
      </c>
      <c r="F57" s="122">
        <v>0</v>
      </c>
      <c r="G57" s="123">
        <v>25</v>
      </c>
      <c r="H57" s="124">
        <v>25</v>
      </c>
      <c r="I57" s="125">
        <v>23</v>
      </c>
      <c r="J57" s="122">
        <v>0</v>
      </c>
      <c r="K57" s="123">
        <v>25</v>
      </c>
      <c r="L57" s="124">
        <v>0</v>
      </c>
      <c r="M57" s="125">
        <v>25</v>
      </c>
      <c r="N57" s="122"/>
      <c r="O57" s="123"/>
      <c r="P57" s="126">
        <f t="shared" si="82"/>
        <v>25</v>
      </c>
      <c r="Q57" s="142">
        <f t="shared" si="67"/>
        <v>98</v>
      </c>
      <c r="R57" s="126">
        <f t="shared" si="83"/>
        <v>1</v>
      </c>
      <c r="S57" s="142">
        <f t="shared" si="68"/>
        <v>3</v>
      </c>
      <c r="T57" s="126">
        <f t="shared" si="84"/>
        <v>0</v>
      </c>
      <c r="U57" s="142">
        <f t="shared" si="69"/>
        <v>2</v>
      </c>
      <c r="V57" s="302"/>
      <c r="W57" s="302"/>
      <c r="X57" s="302"/>
      <c r="Y57" s="302"/>
      <c r="Z57" s="302"/>
      <c r="AA57" s="302"/>
      <c r="AB57" s="302"/>
      <c r="AC57" s="303">
        <f ca="1" t="shared" si="70"/>
      </c>
      <c r="AD57" s="303"/>
      <c r="AE57" s="304">
        <f ca="1" t="shared" si="85"/>
      </c>
      <c r="AF57" s="304"/>
      <c r="AG57" s="4">
        <f t="shared" si="71"/>
        <v>0</v>
      </c>
      <c r="AH57" s="4">
        <f t="shared" si="72"/>
        <v>1</v>
      </c>
      <c r="AI57" s="4">
        <f t="shared" si="73"/>
        <v>1</v>
      </c>
      <c r="AJ57" s="4">
        <f t="shared" si="74"/>
        <v>0</v>
      </c>
      <c r="AK57" s="4">
        <f t="shared" si="75"/>
        <v>0</v>
      </c>
      <c r="AL57" s="4">
        <f t="shared" si="76"/>
        <v>1</v>
      </c>
      <c r="AM57" s="4">
        <f t="shared" si="77"/>
        <v>0</v>
      </c>
      <c r="AN57" s="4">
        <f t="shared" si="78"/>
        <v>1</v>
      </c>
      <c r="AO57" s="4">
        <f t="shared" si="79"/>
        <v>0</v>
      </c>
      <c r="AP57" s="4">
        <f t="shared" si="80"/>
        <v>0</v>
      </c>
    </row>
    <row r="58" spans="1:42" ht="15">
      <c r="A58" s="117">
        <v>14</v>
      </c>
      <c r="B58" s="118">
        <v>41421</v>
      </c>
      <c r="C58" s="119"/>
      <c r="D58" s="120" t="str">
        <f t="shared" si="81"/>
        <v>TFC Kaiserslautern (P)</v>
      </c>
      <c r="E58" s="121" t="str">
        <f>E18</f>
        <v>SV Miesenbach</v>
      </c>
      <c r="F58" s="122">
        <v>25</v>
      </c>
      <c r="G58" s="123">
        <v>17</v>
      </c>
      <c r="H58" s="124">
        <v>25</v>
      </c>
      <c r="I58" s="125">
        <v>20</v>
      </c>
      <c r="J58" s="122">
        <v>25</v>
      </c>
      <c r="K58" s="123">
        <v>22</v>
      </c>
      <c r="L58" s="124"/>
      <c r="M58" s="125"/>
      <c r="N58" s="122"/>
      <c r="O58" s="123"/>
      <c r="P58" s="126">
        <f t="shared" si="82"/>
        <v>75</v>
      </c>
      <c r="Q58" s="142">
        <f t="shared" si="67"/>
        <v>59</v>
      </c>
      <c r="R58" s="126">
        <f t="shared" si="83"/>
        <v>3</v>
      </c>
      <c r="S58" s="142">
        <f t="shared" si="68"/>
        <v>0</v>
      </c>
      <c r="T58" s="126">
        <f t="shared" si="84"/>
        <v>2</v>
      </c>
      <c r="U58" s="142">
        <f t="shared" si="69"/>
        <v>0</v>
      </c>
      <c r="V58" s="302"/>
      <c r="W58" s="302"/>
      <c r="X58" s="302"/>
      <c r="Y58" s="302"/>
      <c r="Z58" s="302"/>
      <c r="AA58" s="302"/>
      <c r="AB58" s="302"/>
      <c r="AC58" s="303">
        <f ca="1" t="shared" si="70"/>
      </c>
      <c r="AD58" s="303"/>
      <c r="AE58" s="304">
        <f ca="1" t="shared" si="85"/>
      </c>
      <c r="AF58" s="304"/>
      <c r="AG58" s="4">
        <f t="shared" si="71"/>
        <v>1</v>
      </c>
      <c r="AH58" s="4">
        <f t="shared" si="72"/>
        <v>0</v>
      </c>
      <c r="AI58" s="4">
        <f t="shared" si="73"/>
        <v>1</v>
      </c>
      <c r="AJ58" s="4">
        <f t="shared" si="74"/>
        <v>0</v>
      </c>
      <c r="AK58" s="4">
        <f t="shared" si="75"/>
        <v>1</v>
      </c>
      <c r="AL58" s="4">
        <f t="shared" si="76"/>
        <v>0</v>
      </c>
      <c r="AM58" s="4">
        <f t="shared" si="77"/>
        <v>0</v>
      </c>
      <c r="AN58" s="4">
        <f t="shared" si="78"/>
        <v>0</v>
      </c>
      <c r="AO58" s="4">
        <f t="shared" si="79"/>
        <v>0</v>
      </c>
      <c r="AP58" s="4">
        <f t="shared" si="80"/>
        <v>0</v>
      </c>
    </row>
    <row r="59" spans="1:42" ht="15">
      <c r="A59" s="117">
        <v>5</v>
      </c>
      <c r="B59" s="118">
        <v>41232</v>
      </c>
      <c r="C59" s="119"/>
      <c r="D59" s="120" t="str">
        <f t="shared" si="81"/>
        <v>TFC Kaiserslautern (P)</v>
      </c>
      <c r="E59" s="121" t="str">
        <f>E21</f>
        <v>VV Ramstein I</v>
      </c>
      <c r="F59" s="122">
        <v>27</v>
      </c>
      <c r="G59" s="123">
        <v>25</v>
      </c>
      <c r="H59" s="124">
        <v>25</v>
      </c>
      <c r="I59" s="125">
        <v>17</v>
      </c>
      <c r="J59" s="122">
        <v>25</v>
      </c>
      <c r="K59" s="123">
        <v>15</v>
      </c>
      <c r="L59" s="124"/>
      <c r="M59" s="125"/>
      <c r="N59" s="122"/>
      <c r="O59" s="123"/>
      <c r="P59" s="126">
        <f t="shared" si="82"/>
        <v>77</v>
      </c>
      <c r="Q59" s="142">
        <f t="shared" si="67"/>
        <v>57</v>
      </c>
      <c r="R59" s="126">
        <f t="shared" si="83"/>
        <v>3</v>
      </c>
      <c r="S59" s="142">
        <f t="shared" si="68"/>
        <v>0</v>
      </c>
      <c r="T59" s="126">
        <f t="shared" si="84"/>
        <v>2</v>
      </c>
      <c r="U59" s="142">
        <f t="shared" si="69"/>
        <v>0</v>
      </c>
      <c r="V59" s="302"/>
      <c r="W59" s="302"/>
      <c r="X59" s="302"/>
      <c r="Y59" s="302"/>
      <c r="Z59" s="302"/>
      <c r="AA59" s="302"/>
      <c r="AB59" s="302"/>
      <c r="AC59" s="303">
        <f ca="1" t="shared" si="70"/>
      </c>
      <c r="AD59" s="303"/>
      <c r="AE59" s="304">
        <f ca="1" t="shared" si="85"/>
      </c>
      <c r="AF59" s="304"/>
      <c r="AG59" s="4">
        <f t="shared" si="71"/>
        <v>1</v>
      </c>
      <c r="AH59" s="4">
        <f t="shared" si="72"/>
        <v>0</v>
      </c>
      <c r="AI59" s="4">
        <f t="shared" si="73"/>
        <v>1</v>
      </c>
      <c r="AJ59" s="4">
        <f t="shared" si="74"/>
        <v>0</v>
      </c>
      <c r="AK59" s="4">
        <f t="shared" si="75"/>
        <v>1</v>
      </c>
      <c r="AL59" s="4">
        <f t="shared" si="76"/>
        <v>0</v>
      </c>
      <c r="AM59" s="4">
        <f t="shared" si="77"/>
        <v>0</v>
      </c>
      <c r="AN59" s="4">
        <f t="shared" si="78"/>
        <v>0</v>
      </c>
      <c r="AO59" s="4">
        <f t="shared" si="79"/>
        <v>0</v>
      </c>
      <c r="AP59" s="4">
        <f t="shared" si="80"/>
        <v>0</v>
      </c>
    </row>
    <row r="60" spans="1:42" ht="15">
      <c r="A60" s="130">
        <v>10</v>
      </c>
      <c r="B60" s="131">
        <v>41344</v>
      </c>
      <c r="C60" s="132"/>
      <c r="D60" s="133" t="str">
        <f t="shared" si="81"/>
        <v>TFC Kaiserslautern (P)</v>
      </c>
      <c r="E60" s="270" t="str">
        <f>E24</f>
        <v>TV Rodenbach (N)</v>
      </c>
      <c r="F60" s="135">
        <v>25</v>
      </c>
      <c r="G60" s="136">
        <v>0</v>
      </c>
      <c r="H60" s="137">
        <v>25</v>
      </c>
      <c r="I60" s="138">
        <v>0</v>
      </c>
      <c r="J60" s="135">
        <v>25</v>
      </c>
      <c r="K60" s="136">
        <v>0</v>
      </c>
      <c r="L60" s="137"/>
      <c r="M60" s="138"/>
      <c r="N60" s="135"/>
      <c r="O60" s="136"/>
      <c r="P60" s="139">
        <f t="shared" si="82"/>
        <v>75</v>
      </c>
      <c r="Q60" s="143">
        <f t="shared" si="67"/>
        <v>0</v>
      </c>
      <c r="R60" s="139">
        <f t="shared" si="83"/>
        <v>3</v>
      </c>
      <c r="S60" s="143">
        <f t="shared" si="68"/>
        <v>0</v>
      </c>
      <c r="T60" s="139">
        <f t="shared" si="84"/>
        <v>2</v>
      </c>
      <c r="U60" s="143">
        <f t="shared" si="69"/>
        <v>0</v>
      </c>
      <c r="V60" s="299"/>
      <c r="W60" s="299"/>
      <c r="X60" s="299"/>
      <c r="Y60" s="299"/>
      <c r="Z60" s="299"/>
      <c r="AA60" s="299"/>
      <c r="AB60" s="299"/>
      <c r="AC60" s="300">
        <f ca="1" t="shared" si="70"/>
      </c>
      <c r="AD60" s="300"/>
      <c r="AE60" s="301">
        <f ca="1" t="shared" si="85"/>
      </c>
      <c r="AF60" s="301"/>
      <c r="AG60" s="4">
        <f t="shared" si="71"/>
        <v>1</v>
      </c>
      <c r="AH60" s="4">
        <f t="shared" si="72"/>
        <v>0</v>
      </c>
      <c r="AI60" s="4">
        <f t="shared" si="73"/>
        <v>1</v>
      </c>
      <c r="AJ60" s="4">
        <f t="shared" si="74"/>
        <v>0</v>
      </c>
      <c r="AK60" s="4">
        <f t="shared" si="75"/>
        <v>1</v>
      </c>
      <c r="AL60" s="4">
        <f t="shared" si="76"/>
        <v>0</v>
      </c>
      <c r="AM60" s="4">
        <f t="shared" si="77"/>
        <v>0</v>
      </c>
      <c r="AN60" s="4">
        <f t="shared" si="78"/>
        <v>0</v>
      </c>
      <c r="AO60" s="4">
        <f t="shared" si="79"/>
        <v>0</v>
      </c>
      <c r="AP60" s="4">
        <f t="shared" si="80"/>
        <v>0</v>
      </c>
    </row>
    <row r="61" spans="22:29" ht="15">
      <c r="V61" s="37"/>
      <c r="W61" s="37"/>
      <c r="X61" s="3"/>
      <c r="Y61" s="3"/>
      <c r="Z61" s="3"/>
      <c r="AA61" s="3"/>
      <c r="AB61" s="3"/>
      <c r="AC61" s="3"/>
    </row>
    <row r="62" spans="1:42" ht="15">
      <c r="A62" s="106">
        <v>7</v>
      </c>
      <c r="B62" s="107">
        <v>41291</v>
      </c>
      <c r="C62" s="108"/>
      <c r="D62" s="109" t="str">
        <f>E15</f>
        <v>VBC Kaiserslautern (M)</v>
      </c>
      <c r="E62" s="110" t="str">
        <f>E3</f>
        <v>TV Alsenborn </v>
      </c>
      <c r="F62" s="111">
        <v>25</v>
      </c>
      <c r="G62" s="112">
        <v>11</v>
      </c>
      <c r="H62" s="113">
        <v>25</v>
      </c>
      <c r="I62" s="114">
        <v>17</v>
      </c>
      <c r="J62" s="111">
        <v>25</v>
      </c>
      <c r="K62" s="112">
        <v>22</v>
      </c>
      <c r="L62" s="113"/>
      <c r="M62" s="114"/>
      <c r="N62" s="111"/>
      <c r="O62" s="112"/>
      <c r="P62" s="115">
        <f>IF(F62="","",F62+H62+J62+L62+N62)</f>
        <v>75</v>
      </c>
      <c r="Q62" s="141">
        <f aca="true" t="shared" si="86" ref="Q62:Q68">IF(G62="","",G62+I62+K62+M62+O62)</f>
        <v>50</v>
      </c>
      <c r="R62" s="115">
        <f>IF(F62="","",AG62+AI62+AK62+AM62+AO62)</f>
        <v>3</v>
      </c>
      <c r="S62" s="141">
        <f aca="true" t="shared" si="87" ref="S62:S68">IF(G62="","",AH62+AJ62+AL62+AN62+AP62)</f>
        <v>0</v>
      </c>
      <c r="T62" s="115">
        <f>IF(R62="","",IF(R62=3,2,0))</f>
        <v>2</v>
      </c>
      <c r="U62" s="141">
        <f aca="true" t="shared" si="88" ref="U62:U68">IF(S62="","",IF(S62=3,2,0))</f>
        <v>0</v>
      </c>
      <c r="V62" s="305"/>
      <c r="W62" s="305"/>
      <c r="X62" s="305"/>
      <c r="Y62" s="305"/>
      <c r="Z62" s="305"/>
      <c r="AA62" s="305"/>
      <c r="AB62" s="305"/>
      <c r="AC62" s="306">
        <f aca="true" ca="1" t="shared" si="89" ref="AC62:AC68">IF(U62&lt;&gt;"","",IF(C62&lt;&gt;"","verlegt",IF(B62&lt;TODAY(),"offen","")))</f>
      </c>
      <c r="AD62" s="306"/>
      <c r="AE62" s="307">
        <f ca="1">IF(U62&lt;&gt;"","",IF(C62="","",IF(C62&lt;TODAY(),"offen","")))</f>
      </c>
      <c r="AF62" s="307"/>
      <c r="AG62" s="4">
        <f aca="true" t="shared" si="90" ref="AG62:AG68">IF(F62&gt;G62,1,0)</f>
        <v>1</v>
      </c>
      <c r="AH62" s="4">
        <f aca="true" t="shared" si="91" ref="AH62:AH68">IF(G62&gt;F62,1,0)</f>
        <v>0</v>
      </c>
      <c r="AI62" s="4">
        <f aca="true" t="shared" si="92" ref="AI62:AI68">IF(H62&gt;I62,1,0)</f>
        <v>1</v>
      </c>
      <c r="AJ62" s="4">
        <f aca="true" t="shared" si="93" ref="AJ62:AJ68">IF(I62&gt;H62,1,0)</f>
        <v>0</v>
      </c>
      <c r="AK62" s="4">
        <f aca="true" t="shared" si="94" ref="AK62:AK68">IF(J62&gt;K62,1,0)</f>
        <v>1</v>
      </c>
      <c r="AL62" s="4">
        <f aca="true" t="shared" si="95" ref="AL62:AL68">IF(K62&gt;J62,1,0)</f>
        <v>0</v>
      </c>
      <c r="AM62" s="4">
        <f aca="true" t="shared" si="96" ref="AM62:AM68">IF(L62&gt;M62,1,0)</f>
        <v>0</v>
      </c>
      <c r="AN62" s="4">
        <f aca="true" t="shared" si="97" ref="AN62:AN68">IF(M62&gt;L62,1,0)</f>
        <v>0</v>
      </c>
      <c r="AO62" s="4">
        <f aca="true" t="shared" si="98" ref="AO62:AO68">IF(N62&gt;O62,1,0)</f>
        <v>0</v>
      </c>
      <c r="AP62" s="4">
        <f aca="true" t="shared" si="99" ref="AP62:AP68">IF(O62&gt;N62,1,0)</f>
        <v>0</v>
      </c>
    </row>
    <row r="63" spans="1:42" ht="15">
      <c r="A63" s="117">
        <v>5</v>
      </c>
      <c r="B63" s="118">
        <v>41235</v>
      </c>
      <c r="C63" s="119" t="s">
        <v>29</v>
      </c>
      <c r="D63" s="120" t="str">
        <f aca="true" t="shared" si="100" ref="D63:D68">D62</f>
        <v>VBC Kaiserslautern (M)</v>
      </c>
      <c r="E63" s="294" t="str">
        <f>E6</f>
        <v>TuS Erfenbach (N)</v>
      </c>
      <c r="F63" s="122">
        <v>25</v>
      </c>
      <c r="G63" s="123">
        <v>0</v>
      </c>
      <c r="H63" s="124">
        <v>25</v>
      </c>
      <c r="I63" s="125">
        <v>0</v>
      </c>
      <c r="J63" s="122">
        <v>25</v>
      </c>
      <c r="K63" s="123">
        <v>0</v>
      </c>
      <c r="L63" s="124"/>
      <c r="M63" s="125"/>
      <c r="N63" s="122"/>
      <c r="O63" s="123"/>
      <c r="P63" s="126">
        <f aca="true" t="shared" si="101" ref="P63:P68">IF(F63="","",F63+H63+J63+L63+N63)</f>
        <v>75</v>
      </c>
      <c r="Q63" s="142">
        <f t="shared" si="86"/>
        <v>0</v>
      </c>
      <c r="R63" s="126">
        <f aca="true" t="shared" si="102" ref="R63:R68">IF(F63="","",AG63+AI63+AK63+AM63+AO63)</f>
        <v>3</v>
      </c>
      <c r="S63" s="142">
        <f t="shared" si="87"/>
        <v>0</v>
      </c>
      <c r="T63" s="126">
        <f aca="true" t="shared" si="103" ref="T63:T68">IF(R63="","",IF(R63=3,2,0))</f>
        <v>2</v>
      </c>
      <c r="U63" s="142">
        <f t="shared" si="88"/>
        <v>0</v>
      </c>
      <c r="V63" s="302"/>
      <c r="W63" s="302"/>
      <c r="X63" s="302"/>
      <c r="Y63" s="302"/>
      <c r="Z63" s="302"/>
      <c r="AA63" s="302"/>
      <c r="AB63" s="302"/>
      <c r="AC63" s="303">
        <f ca="1" t="shared" si="89"/>
      </c>
      <c r="AD63" s="303"/>
      <c r="AE63" s="304">
        <f aca="true" ca="1" t="shared" si="104" ref="AE63:AE68">IF(U63&lt;&gt;"","",IF(C63="","",IF(C63&lt;TODAY(),"offen","")))</f>
      </c>
      <c r="AF63" s="304"/>
      <c r="AG63" s="4">
        <f t="shared" si="90"/>
        <v>1</v>
      </c>
      <c r="AH63" s="4">
        <f t="shared" si="91"/>
        <v>0</v>
      </c>
      <c r="AI63" s="4">
        <f t="shared" si="92"/>
        <v>1</v>
      </c>
      <c r="AJ63" s="4">
        <f t="shared" si="93"/>
        <v>0</v>
      </c>
      <c r="AK63" s="4">
        <f t="shared" si="94"/>
        <v>1</v>
      </c>
      <c r="AL63" s="4">
        <f t="shared" si="95"/>
        <v>0</v>
      </c>
      <c r="AM63" s="4">
        <f t="shared" si="96"/>
        <v>0</v>
      </c>
      <c r="AN63" s="4">
        <f t="shared" si="97"/>
        <v>0</v>
      </c>
      <c r="AO63" s="4">
        <f t="shared" si="98"/>
        <v>0</v>
      </c>
      <c r="AP63" s="4">
        <f t="shared" si="99"/>
        <v>0</v>
      </c>
    </row>
    <row r="64" spans="1:42" ht="15">
      <c r="A64" s="117">
        <v>10</v>
      </c>
      <c r="B64" s="118">
        <v>41347</v>
      </c>
      <c r="C64" s="119"/>
      <c r="D64" s="120" t="str">
        <f t="shared" si="100"/>
        <v>VBC Kaiserslautern (M)</v>
      </c>
      <c r="E64" s="121" t="str">
        <f>E9</f>
        <v>TSV Hütschenhausen</v>
      </c>
      <c r="F64" s="122">
        <v>25</v>
      </c>
      <c r="G64" s="123">
        <v>21</v>
      </c>
      <c r="H64" s="124">
        <v>25</v>
      </c>
      <c r="I64" s="125">
        <v>19</v>
      </c>
      <c r="J64" s="122">
        <v>25</v>
      </c>
      <c r="K64" s="123">
        <v>13</v>
      </c>
      <c r="L64" s="124"/>
      <c r="M64" s="125"/>
      <c r="N64" s="122"/>
      <c r="O64" s="123"/>
      <c r="P64" s="126">
        <f t="shared" si="101"/>
        <v>75</v>
      </c>
      <c r="Q64" s="142">
        <f t="shared" si="86"/>
        <v>53</v>
      </c>
      <c r="R64" s="126">
        <f t="shared" si="102"/>
        <v>3</v>
      </c>
      <c r="S64" s="142">
        <f t="shared" si="87"/>
        <v>0</v>
      </c>
      <c r="T64" s="126">
        <f t="shared" si="103"/>
        <v>2</v>
      </c>
      <c r="U64" s="142">
        <f t="shared" si="88"/>
        <v>0</v>
      </c>
      <c r="V64" s="302"/>
      <c r="W64" s="302"/>
      <c r="X64" s="302"/>
      <c r="Y64" s="302"/>
      <c r="Z64" s="302"/>
      <c r="AA64" s="302"/>
      <c r="AB64" s="302"/>
      <c r="AC64" s="303">
        <f ca="1" t="shared" si="89"/>
      </c>
      <c r="AD64" s="303"/>
      <c r="AE64" s="304">
        <f ca="1" t="shared" si="104"/>
      </c>
      <c r="AF64" s="304"/>
      <c r="AG64" s="4">
        <f t="shared" si="90"/>
        <v>1</v>
      </c>
      <c r="AH64" s="4">
        <f t="shared" si="91"/>
        <v>0</v>
      </c>
      <c r="AI64" s="4">
        <f t="shared" si="92"/>
        <v>1</v>
      </c>
      <c r="AJ64" s="4">
        <f t="shared" si="93"/>
        <v>0</v>
      </c>
      <c r="AK64" s="4">
        <f t="shared" si="94"/>
        <v>1</v>
      </c>
      <c r="AL64" s="4">
        <f t="shared" si="95"/>
        <v>0</v>
      </c>
      <c r="AM64" s="4">
        <f t="shared" si="96"/>
        <v>0</v>
      </c>
      <c r="AN64" s="4">
        <f t="shared" si="97"/>
        <v>0</v>
      </c>
      <c r="AO64" s="4">
        <f t="shared" si="98"/>
        <v>0</v>
      </c>
      <c r="AP64" s="4">
        <f t="shared" si="99"/>
        <v>0</v>
      </c>
    </row>
    <row r="65" spans="1:42" ht="15">
      <c r="A65" s="117">
        <v>8</v>
      </c>
      <c r="B65" s="118">
        <v>41305</v>
      </c>
      <c r="C65" s="119"/>
      <c r="D65" s="120" t="str">
        <f t="shared" si="100"/>
        <v>VBC Kaiserslautern (M)</v>
      </c>
      <c r="E65" s="121" t="str">
        <f>E12</f>
        <v>TFC Kaiserslautern (P)</v>
      </c>
      <c r="F65" s="122">
        <v>27</v>
      </c>
      <c r="G65" s="123">
        <v>25</v>
      </c>
      <c r="H65" s="124">
        <v>25</v>
      </c>
      <c r="I65" s="125">
        <v>23</v>
      </c>
      <c r="J65" s="122">
        <v>25</v>
      </c>
      <c r="K65" s="123">
        <v>20</v>
      </c>
      <c r="L65" s="124"/>
      <c r="M65" s="125"/>
      <c r="N65" s="122"/>
      <c r="O65" s="123"/>
      <c r="P65" s="126">
        <f t="shared" si="101"/>
        <v>77</v>
      </c>
      <c r="Q65" s="142">
        <f t="shared" si="86"/>
        <v>68</v>
      </c>
      <c r="R65" s="126">
        <f t="shared" si="102"/>
        <v>3</v>
      </c>
      <c r="S65" s="142">
        <f t="shared" si="87"/>
        <v>0</v>
      </c>
      <c r="T65" s="126">
        <f t="shared" si="103"/>
        <v>2</v>
      </c>
      <c r="U65" s="142">
        <f t="shared" si="88"/>
        <v>0</v>
      </c>
      <c r="V65" s="302"/>
      <c r="W65" s="302"/>
      <c r="X65" s="302"/>
      <c r="Y65" s="302"/>
      <c r="Z65" s="302"/>
      <c r="AA65" s="302"/>
      <c r="AB65" s="302"/>
      <c r="AC65" s="303">
        <f ca="1" t="shared" si="89"/>
      </c>
      <c r="AD65" s="303"/>
      <c r="AE65" s="304">
        <f ca="1" t="shared" si="104"/>
      </c>
      <c r="AF65" s="304"/>
      <c r="AG65" s="4">
        <f t="shared" si="90"/>
        <v>1</v>
      </c>
      <c r="AH65" s="4">
        <f t="shared" si="91"/>
        <v>0</v>
      </c>
      <c r="AI65" s="4">
        <f t="shared" si="92"/>
        <v>1</v>
      </c>
      <c r="AJ65" s="4">
        <f t="shared" si="93"/>
        <v>0</v>
      </c>
      <c r="AK65" s="4">
        <f t="shared" si="94"/>
        <v>1</v>
      </c>
      <c r="AL65" s="4">
        <f t="shared" si="95"/>
        <v>0</v>
      </c>
      <c r="AM65" s="4">
        <f t="shared" si="96"/>
        <v>0</v>
      </c>
      <c r="AN65" s="4">
        <f t="shared" si="97"/>
        <v>0</v>
      </c>
      <c r="AO65" s="4">
        <f t="shared" si="98"/>
        <v>0</v>
      </c>
      <c r="AP65" s="4">
        <f t="shared" si="99"/>
        <v>0</v>
      </c>
    </row>
    <row r="66" spans="1:42" ht="15">
      <c r="A66" s="117">
        <v>6</v>
      </c>
      <c r="B66" s="118">
        <v>41249</v>
      </c>
      <c r="C66" s="128">
        <v>41333</v>
      </c>
      <c r="D66" s="120" t="str">
        <f t="shared" si="100"/>
        <v>VBC Kaiserslautern (M)</v>
      </c>
      <c r="E66" s="251" t="str">
        <f>E18</f>
        <v>SV Miesenbach</v>
      </c>
      <c r="F66" s="122">
        <v>25</v>
      </c>
      <c r="G66" s="123">
        <v>21</v>
      </c>
      <c r="H66" s="124">
        <v>24</v>
      </c>
      <c r="I66" s="125">
        <v>26</v>
      </c>
      <c r="J66" s="122">
        <v>25</v>
      </c>
      <c r="K66" s="123">
        <v>18</v>
      </c>
      <c r="L66" s="124">
        <v>25</v>
      </c>
      <c r="M66" s="125">
        <v>22</v>
      </c>
      <c r="N66" s="122"/>
      <c r="O66" s="123"/>
      <c r="P66" s="126">
        <f t="shared" si="101"/>
        <v>99</v>
      </c>
      <c r="Q66" s="142">
        <f t="shared" si="86"/>
        <v>87</v>
      </c>
      <c r="R66" s="126">
        <f t="shared" si="102"/>
        <v>3</v>
      </c>
      <c r="S66" s="142">
        <f t="shared" si="87"/>
        <v>1</v>
      </c>
      <c r="T66" s="126">
        <f t="shared" si="103"/>
        <v>2</v>
      </c>
      <c r="U66" s="142">
        <f t="shared" si="88"/>
        <v>0</v>
      </c>
      <c r="V66" s="302"/>
      <c r="W66" s="302"/>
      <c r="X66" s="302"/>
      <c r="Y66" s="302"/>
      <c r="Z66" s="302"/>
      <c r="AA66" s="302"/>
      <c r="AB66" s="302"/>
      <c r="AC66" s="303">
        <f ca="1" t="shared" si="89"/>
      </c>
      <c r="AD66" s="303"/>
      <c r="AE66" s="304">
        <f ca="1" t="shared" si="104"/>
      </c>
      <c r="AF66" s="304"/>
      <c r="AG66" s="4">
        <f t="shared" si="90"/>
        <v>1</v>
      </c>
      <c r="AH66" s="4">
        <f t="shared" si="91"/>
        <v>0</v>
      </c>
      <c r="AI66" s="4">
        <f t="shared" si="92"/>
        <v>0</v>
      </c>
      <c r="AJ66" s="4">
        <f t="shared" si="93"/>
        <v>1</v>
      </c>
      <c r="AK66" s="4">
        <f t="shared" si="94"/>
        <v>1</v>
      </c>
      <c r="AL66" s="4">
        <f t="shared" si="95"/>
        <v>0</v>
      </c>
      <c r="AM66" s="4">
        <f t="shared" si="96"/>
        <v>1</v>
      </c>
      <c r="AN66" s="4">
        <f t="shared" si="97"/>
        <v>0</v>
      </c>
      <c r="AO66" s="4">
        <f t="shared" si="98"/>
        <v>0</v>
      </c>
      <c r="AP66" s="4">
        <f t="shared" si="99"/>
        <v>0</v>
      </c>
    </row>
    <row r="67" spans="1:42" ht="15">
      <c r="A67" s="117">
        <v>2</v>
      </c>
      <c r="B67" s="118">
        <v>41172</v>
      </c>
      <c r="C67" s="119"/>
      <c r="D67" s="120" t="str">
        <f t="shared" si="100"/>
        <v>VBC Kaiserslautern (M)</v>
      </c>
      <c r="E67" s="121" t="str">
        <f>E21</f>
        <v>VV Ramstein I</v>
      </c>
      <c r="F67" s="122">
        <v>25</v>
      </c>
      <c r="G67" s="123">
        <v>23</v>
      </c>
      <c r="H67" s="124">
        <v>25</v>
      </c>
      <c r="I67" s="125">
        <v>14</v>
      </c>
      <c r="J67" s="122">
        <v>25</v>
      </c>
      <c r="K67" s="123">
        <v>14</v>
      </c>
      <c r="L67" s="124"/>
      <c r="M67" s="125"/>
      <c r="N67" s="122"/>
      <c r="O67" s="123"/>
      <c r="P67" s="126">
        <f t="shared" si="101"/>
        <v>75</v>
      </c>
      <c r="Q67" s="142">
        <f t="shared" si="86"/>
        <v>51</v>
      </c>
      <c r="R67" s="126">
        <f t="shared" si="102"/>
        <v>3</v>
      </c>
      <c r="S67" s="142">
        <f t="shared" si="87"/>
        <v>0</v>
      </c>
      <c r="T67" s="126">
        <f t="shared" si="103"/>
        <v>2</v>
      </c>
      <c r="U67" s="142">
        <f t="shared" si="88"/>
        <v>0</v>
      </c>
      <c r="V67" s="302"/>
      <c r="W67" s="302"/>
      <c r="X67" s="302"/>
      <c r="Y67" s="302"/>
      <c r="Z67" s="302"/>
      <c r="AA67" s="302"/>
      <c r="AB67" s="302"/>
      <c r="AC67" s="303">
        <f ca="1" t="shared" si="89"/>
      </c>
      <c r="AD67" s="303"/>
      <c r="AE67" s="304">
        <f ca="1" t="shared" si="104"/>
      </c>
      <c r="AF67" s="304"/>
      <c r="AG67" s="4">
        <f t="shared" si="90"/>
        <v>1</v>
      </c>
      <c r="AH67" s="4">
        <f t="shared" si="91"/>
        <v>0</v>
      </c>
      <c r="AI67" s="4">
        <f t="shared" si="92"/>
        <v>1</v>
      </c>
      <c r="AJ67" s="4">
        <f t="shared" si="93"/>
        <v>0</v>
      </c>
      <c r="AK67" s="4">
        <f t="shared" si="94"/>
        <v>1</v>
      </c>
      <c r="AL67" s="4">
        <f t="shared" si="95"/>
        <v>0</v>
      </c>
      <c r="AM67" s="4">
        <f t="shared" si="96"/>
        <v>0</v>
      </c>
      <c r="AN67" s="4">
        <f t="shared" si="97"/>
        <v>0</v>
      </c>
      <c r="AO67" s="4">
        <f t="shared" si="98"/>
        <v>0</v>
      </c>
      <c r="AP67" s="4">
        <f t="shared" si="99"/>
        <v>0</v>
      </c>
    </row>
    <row r="68" spans="1:42" ht="15">
      <c r="A68" s="130">
        <v>13</v>
      </c>
      <c r="B68" s="131">
        <v>41410</v>
      </c>
      <c r="C68" s="132"/>
      <c r="D68" s="133" t="str">
        <f t="shared" si="100"/>
        <v>VBC Kaiserslautern (M)</v>
      </c>
      <c r="E68" s="134" t="str">
        <f>E24</f>
        <v>TV Rodenbach (N)</v>
      </c>
      <c r="F68" s="135">
        <v>25</v>
      </c>
      <c r="G68" s="136">
        <v>11</v>
      </c>
      <c r="H68" s="137">
        <v>25</v>
      </c>
      <c r="I68" s="138">
        <v>23</v>
      </c>
      <c r="J68" s="135">
        <v>18</v>
      </c>
      <c r="K68" s="136">
        <v>25</v>
      </c>
      <c r="L68" s="137">
        <v>25</v>
      </c>
      <c r="M68" s="138">
        <v>23</v>
      </c>
      <c r="N68" s="135"/>
      <c r="O68" s="136"/>
      <c r="P68" s="139">
        <f t="shared" si="101"/>
        <v>93</v>
      </c>
      <c r="Q68" s="143">
        <f t="shared" si="86"/>
        <v>82</v>
      </c>
      <c r="R68" s="139">
        <f t="shared" si="102"/>
        <v>3</v>
      </c>
      <c r="S68" s="143">
        <f t="shared" si="87"/>
        <v>1</v>
      </c>
      <c r="T68" s="139">
        <f t="shared" si="103"/>
        <v>2</v>
      </c>
      <c r="U68" s="143">
        <f t="shared" si="88"/>
        <v>0</v>
      </c>
      <c r="V68" s="299"/>
      <c r="W68" s="299"/>
      <c r="X68" s="299"/>
      <c r="Y68" s="299"/>
      <c r="Z68" s="299"/>
      <c r="AA68" s="299"/>
      <c r="AB68" s="299"/>
      <c r="AC68" s="300">
        <f ca="1" t="shared" si="89"/>
      </c>
      <c r="AD68" s="300"/>
      <c r="AE68" s="301">
        <f ca="1" t="shared" si="104"/>
      </c>
      <c r="AF68" s="301"/>
      <c r="AG68" s="4">
        <f t="shared" si="90"/>
        <v>1</v>
      </c>
      <c r="AH68" s="4">
        <f t="shared" si="91"/>
        <v>0</v>
      </c>
      <c r="AI68" s="4">
        <f t="shared" si="92"/>
        <v>1</v>
      </c>
      <c r="AJ68" s="4">
        <f t="shared" si="93"/>
        <v>0</v>
      </c>
      <c r="AK68" s="4">
        <f t="shared" si="94"/>
        <v>0</v>
      </c>
      <c r="AL68" s="4">
        <f t="shared" si="95"/>
        <v>1</v>
      </c>
      <c r="AM68" s="4">
        <f t="shared" si="96"/>
        <v>1</v>
      </c>
      <c r="AN68" s="4">
        <f t="shared" si="97"/>
        <v>0</v>
      </c>
      <c r="AO68" s="4">
        <f t="shared" si="98"/>
        <v>0</v>
      </c>
      <c r="AP68" s="4">
        <f t="shared" si="99"/>
        <v>0</v>
      </c>
    </row>
    <row r="69" spans="22:29" ht="15">
      <c r="V69" s="37"/>
      <c r="W69" s="37"/>
      <c r="X69" s="3"/>
      <c r="Y69" s="3"/>
      <c r="Z69" s="3"/>
      <c r="AA69" s="3"/>
      <c r="AB69" s="3"/>
      <c r="AC69" s="3"/>
    </row>
    <row r="70" spans="1:42" ht="15">
      <c r="A70" s="106">
        <v>13</v>
      </c>
      <c r="B70" s="107">
        <v>41407</v>
      </c>
      <c r="C70" s="108"/>
      <c r="D70" s="109" t="str">
        <f>E18</f>
        <v>SV Miesenbach</v>
      </c>
      <c r="E70" s="110" t="str">
        <f>E3</f>
        <v>TV Alsenborn </v>
      </c>
      <c r="F70" s="111">
        <v>25</v>
      </c>
      <c r="G70" s="112">
        <v>15</v>
      </c>
      <c r="H70" s="113">
        <v>25</v>
      </c>
      <c r="I70" s="114">
        <v>27</v>
      </c>
      <c r="J70" s="111">
        <v>25</v>
      </c>
      <c r="K70" s="112">
        <v>16</v>
      </c>
      <c r="L70" s="113">
        <v>25</v>
      </c>
      <c r="M70" s="114">
        <v>23</v>
      </c>
      <c r="N70" s="111"/>
      <c r="O70" s="112"/>
      <c r="P70" s="115">
        <f>IF(F70="","",F70+H70+J70+L70+N70)</f>
        <v>100</v>
      </c>
      <c r="Q70" s="141">
        <f aca="true" t="shared" si="105" ref="Q70:Q76">IF(G70="","",G70+I70+K70+M70+O70)</f>
        <v>81</v>
      </c>
      <c r="R70" s="115">
        <f>IF(F70="","",AG70+AI70+AK70+AM70+AO70)</f>
        <v>3</v>
      </c>
      <c r="S70" s="141">
        <f aca="true" t="shared" si="106" ref="S70:S76">IF(G70="","",AH70+AJ70+AL70+AN70+AP70)</f>
        <v>1</v>
      </c>
      <c r="T70" s="115">
        <f>IF(R70="","",IF(R70=3,2,0))</f>
        <v>2</v>
      </c>
      <c r="U70" s="141">
        <f aca="true" t="shared" si="107" ref="U70:U76">IF(S70="","",IF(S70=3,2,0))</f>
        <v>0</v>
      </c>
      <c r="V70" s="305"/>
      <c r="W70" s="305"/>
      <c r="X70" s="305"/>
      <c r="Y70" s="305"/>
      <c r="Z70" s="305"/>
      <c r="AA70" s="305"/>
      <c r="AB70" s="305"/>
      <c r="AC70" s="306">
        <f aca="true" ca="1" t="shared" si="108" ref="AC70:AC76">IF(U70&lt;&gt;"","",IF(C70&lt;&gt;"","verlegt",IF(B70&lt;TODAY(),"offen","")))</f>
      </c>
      <c r="AD70" s="306"/>
      <c r="AE70" s="307">
        <f ca="1">IF(U70&lt;&gt;"","",IF(C70="","",IF(C70&lt;TODAY(),"offen","")))</f>
      </c>
      <c r="AF70" s="307"/>
      <c r="AG70" s="4">
        <f aca="true" t="shared" si="109" ref="AG70:AG76">IF(F70&gt;G70,1,0)</f>
        <v>1</v>
      </c>
      <c r="AH70" s="4">
        <f aca="true" t="shared" si="110" ref="AH70:AH76">IF(G70&gt;F70,1,0)</f>
        <v>0</v>
      </c>
      <c r="AI70" s="4">
        <f aca="true" t="shared" si="111" ref="AI70:AI76">IF(H70&gt;I70,1,0)</f>
        <v>0</v>
      </c>
      <c r="AJ70" s="4">
        <f aca="true" t="shared" si="112" ref="AJ70:AJ76">IF(I70&gt;H70,1,0)</f>
        <v>1</v>
      </c>
      <c r="AK70" s="4">
        <f aca="true" t="shared" si="113" ref="AK70:AK76">IF(J70&gt;K70,1,0)</f>
        <v>1</v>
      </c>
      <c r="AL70" s="4">
        <f aca="true" t="shared" si="114" ref="AL70:AL76">IF(K70&gt;J70,1,0)</f>
        <v>0</v>
      </c>
      <c r="AM70" s="4">
        <f aca="true" t="shared" si="115" ref="AM70:AM76">IF(L70&gt;M70,1,0)</f>
        <v>1</v>
      </c>
      <c r="AN70" s="4">
        <f aca="true" t="shared" si="116" ref="AN70:AN76">IF(M70&gt;L70,1,0)</f>
        <v>0</v>
      </c>
      <c r="AO70" s="4">
        <f aca="true" t="shared" si="117" ref="AO70:AO76">IF(N70&gt;O70,1,0)</f>
        <v>0</v>
      </c>
      <c r="AP70" s="4">
        <f aca="true" t="shared" si="118" ref="AP70:AP76">IF(O70&gt;N70,1,0)</f>
        <v>0</v>
      </c>
    </row>
    <row r="71" spans="1:42" ht="15">
      <c r="A71" s="117">
        <v>10</v>
      </c>
      <c r="B71" s="118">
        <v>41344</v>
      </c>
      <c r="C71" s="119"/>
      <c r="D71" s="120" t="str">
        <f aca="true" t="shared" si="119" ref="D71:D76">D70</f>
        <v>SV Miesenbach</v>
      </c>
      <c r="E71" s="241" t="str">
        <f>E6</f>
        <v>TuS Erfenbach (N)</v>
      </c>
      <c r="F71" s="122">
        <v>25</v>
      </c>
      <c r="G71" s="123">
        <v>0</v>
      </c>
      <c r="H71" s="124">
        <v>25</v>
      </c>
      <c r="I71" s="125">
        <v>0</v>
      </c>
      <c r="J71" s="122">
        <v>25</v>
      </c>
      <c r="K71" s="123">
        <v>0</v>
      </c>
      <c r="L71" s="124"/>
      <c r="M71" s="125"/>
      <c r="N71" s="122"/>
      <c r="O71" s="123"/>
      <c r="P71" s="126">
        <f aca="true" t="shared" si="120" ref="P71:P76">IF(F71="","",F71+H71+J71+L71+N71)</f>
        <v>75</v>
      </c>
      <c r="Q71" s="142">
        <f t="shared" si="105"/>
        <v>0</v>
      </c>
      <c r="R71" s="126">
        <f aca="true" t="shared" si="121" ref="R71:R76">IF(F71="","",AG71+AI71+AK71+AM71+AO71)</f>
        <v>3</v>
      </c>
      <c r="S71" s="142">
        <f t="shared" si="106"/>
        <v>0</v>
      </c>
      <c r="T71" s="126">
        <f aca="true" t="shared" si="122" ref="T71:T76">IF(R71="","",IF(R71=3,2,0))</f>
        <v>2</v>
      </c>
      <c r="U71" s="142">
        <f t="shared" si="107"/>
        <v>0</v>
      </c>
      <c r="V71" s="302"/>
      <c r="W71" s="302"/>
      <c r="X71" s="302"/>
      <c r="Y71" s="302"/>
      <c r="Z71" s="302"/>
      <c r="AA71" s="302"/>
      <c r="AB71" s="302"/>
      <c r="AC71" s="303">
        <f ca="1" t="shared" si="108"/>
      </c>
      <c r="AD71" s="303"/>
      <c r="AE71" s="304">
        <f aca="true" ca="1" t="shared" si="123" ref="AE71:AE76">IF(U71&lt;&gt;"","",IF(C71="","",IF(C71&lt;TODAY(),"offen","")))</f>
      </c>
      <c r="AF71" s="304"/>
      <c r="AG71" s="4">
        <f t="shared" si="109"/>
        <v>1</v>
      </c>
      <c r="AH71" s="4">
        <f t="shared" si="110"/>
        <v>0</v>
      </c>
      <c r="AI71" s="4">
        <f t="shared" si="111"/>
        <v>1</v>
      </c>
      <c r="AJ71" s="4">
        <f t="shared" si="112"/>
        <v>0</v>
      </c>
      <c r="AK71" s="4">
        <f t="shared" si="113"/>
        <v>1</v>
      </c>
      <c r="AL71" s="4">
        <f t="shared" si="114"/>
        <v>0</v>
      </c>
      <c r="AM71" s="4">
        <f t="shared" si="115"/>
        <v>0</v>
      </c>
      <c r="AN71" s="4">
        <f t="shared" si="116"/>
        <v>0</v>
      </c>
      <c r="AO71" s="4">
        <f t="shared" si="117"/>
        <v>0</v>
      </c>
      <c r="AP71" s="4">
        <f t="shared" si="118"/>
        <v>0</v>
      </c>
    </row>
    <row r="72" spans="1:42" ht="15">
      <c r="A72" s="117">
        <v>2</v>
      </c>
      <c r="B72" s="118">
        <v>41169</v>
      </c>
      <c r="C72" s="144">
        <v>41351</v>
      </c>
      <c r="D72" s="145" t="str">
        <f t="shared" si="119"/>
        <v>SV Miesenbach</v>
      </c>
      <c r="E72" s="121" t="str">
        <f>E9</f>
        <v>TSV Hütschenhausen</v>
      </c>
      <c r="F72" s="122">
        <v>25</v>
      </c>
      <c r="G72" s="123">
        <v>18</v>
      </c>
      <c r="H72" s="124">
        <v>15</v>
      </c>
      <c r="I72" s="125">
        <v>25</v>
      </c>
      <c r="J72" s="122">
        <v>25</v>
      </c>
      <c r="K72" s="123">
        <v>18</v>
      </c>
      <c r="L72" s="124">
        <v>25</v>
      </c>
      <c r="M72" s="125">
        <v>21</v>
      </c>
      <c r="N72" s="122"/>
      <c r="O72" s="123"/>
      <c r="P72" s="126">
        <f t="shared" si="120"/>
        <v>90</v>
      </c>
      <c r="Q72" s="142">
        <f t="shared" si="105"/>
        <v>82</v>
      </c>
      <c r="R72" s="126">
        <f t="shared" si="121"/>
        <v>3</v>
      </c>
      <c r="S72" s="142">
        <f t="shared" si="106"/>
        <v>1</v>
      </c>
      <c r="T72" s="126">
        <f t="shared" si="122"/>
        <v>2</v>
      </c>
      <c r="U72" s="142">
        <f t="shared" si="107"/>
        <v>0</v>
      </c>
      <c r="V72" s="302"/>
      <c r="W72" s="302"/>
      <c r="X72" s="302"/>
      <c r="Y72" s="302"/>
      <c r="Z72" s="302"/>
      <c r="AA72" s="302"/>
      <c r="AB72" s="302"/>
      <c r="AC72" s="303">
        <f ca="1" t="shared" si="108"/>
      </c>
      <c r="AD72" s="303"/>
      <c r="AE72" s="304">
        <f ca="1" t="shared" si="123"/>
      </c>
      <c r="AF72" s="304"/>
      <c r="AG72" s="4">
        <f t="shared" si="109"/>
        <v>1</v>
      </c>
      <c r="AH72" s="4">
        <f t="shared" si="110"/>
        <v>0</v>
      </c>
      <c r="AI72" s="4">
        <f t="shared" si="111"/>
        <v>0</v>
      </c>
      <c r="AJ72" s="4">
        <f t="shared" si="112"/>
        <v>1</v>
      </c>
      <c r="AK72" s="4">
        <f t="shared" si="113"/>
        <v>1</v>
      </c>
      <c r="AL72" s="4">
        <f t="shared" si="114"/>
        <v>0</v>
      </c>
      <c r="AM72" s="4">
        <f t="shared" si="115"/>
        <v>1</v>
      </c>
      <c r="AN72" s="4">
        <f t="shared" si="116"/>
        <v>0</v>
      </c>
      <c r="AO72" s="4">
        <f t="shared" si="117"/>
        <v>0</v>
      </c>
      <c r="AP72" s="4">
        <f t="shared" si="118"/>
        <v>0</v>
      </c>
    </row>
    <row r="73" spans="1:42" ht="15">
      <c r="A73" s="117">
        <v>7</v>
      </c>
      <c r="B73" s="118">
        <v>41288</v>
      </c>
      <c r="C73" s="119"/>
      <c r="D73" s="120" t="str">
        <f t="shared" si="119"/>
        <v>SV Miesenbach</v>
      </c>
      <c r="E73" s="121" t="str">
        <f>E12</f>
        <v>TFC Kaiserslautern (P)</v>
      </c>
      <c r="F73" s="122">
        <v>24</v>
      </c>
      <c r="G73" s="123">
        <v>26</v>
      </c>
      <c r="H73" s="124">
        <v>16</v>
      </c>
      <c r="I73" s="125">
        <v>25</v>
      </c>
      <c r="J73" s="122">
        <v>24</v>
      </c>
      <c r="K73" s="123">
        <v>26</v>
      </c>
      <c r="L73" s="124"/>
      <c r="M73" s="125"/>
      <c r="N73" s="122"/>
      <c r="O73" s="123"/>
      <c r="P73" s="126">
        <f t="shared" si="120"/>
        <v>64</v>
      </c>
      <c r="Q73" s="142">
        <f t="shared" si="105"/>
        <v>77</v>
      </c>
      <c r="R73" s="126">
        <f t="shared" si="121"/>
        <v>0</v>
      </c>
      <c r="S73" s="142">
        <f t="shared" si="106"/>
        <v>3</v>
      </c>
      <c r="T73" s="126">
        <f t="shared" si="122"/>
        <v>0</v>
      </c>
      <c r="U73" s="142">
        <f t="shared" si="107"/>
        <v>2</v>
      </c>
      <c r="V73" s="302"/>
      <c r="W73" s="302"/>
      <c r="X73" s="302"/>
      <c r="Y73" s="302"/>
      <c r="Z73" s="302"/>
      <c r="AA73" s="302"/>
      <c r="AB73" s="302"/>
      <c r="AC73" s="303">
        <f ca="1" t="shared" si="108"/>
      </c>
      <c r="AD73" s="303"/>
      <c r="AE73" s="304">
        <f ca="1" t="shared" si="123"/>
      </c>
      <c r="AF73" s="304"/>
      <c r="AG73" s="4">
        <f t="shared" si="109"/>
        <v>0</v>
      </c>
      <c r="AH73" s="4">
        <f t="shared" si="110"/>
        <v>1</v>
      </c>
      <c r="AI73" s="4">
        <f t="shared" si="111"/>
        <v>0</v>
      </c>
      <c r="AJ73" s="4">
        <f t="shared" si="112"/>
        <v>1</v>
      </c>
      <c r="AK73" s="4">
        <f t="shared" si="113"/>
        <v>0</v>
      </c>
      <c r="AL73" s="4">
        <f t="shared" si="114"/>
        <v>1</v>
      </c>
      <c r="AM73" s="4">
        <f t="shared" si="115"/>
        <v>0</v>
      </c>
      <c r="AN73" s="4">
        <f t="shared" si="116"/>
        <v>0</v>
      </c>
      <c r="AO73" s="4">
        <f t="shared" si="117"/>
        <v>0</v>
      </c>
      <c r="AP73" s="4">
        <f t="shared" si="118"/>
        <v>0</v>
      </c>
    </row>
    <row r="74" spans="1:42" ht="15">
      <c r="A74" s="117">
        <v>12</v>
      </c>
      <c r="B74" s="118">
        <v>41393</v>
      </c>
      <c r="C74" s="119"/>
      <c r="D74" s="120" t="str">
        <f t="shared" si="119"/>
        <v>SV Miesenbach</v>
      </c>
      <c r="E74" s="121" t="str">
        <f>E15</f>
        <v>VBC Kaiserslautern (M)</v>
      </c>
      <c r="F74" s="122">
        <v>16</v>
      </c>
      <c r="G74" s="123">
        <v>25</v>
      </c>
      <c r="H74" s="124">
        <v>25</v>
      </c>
      <c r="I74" s="125">
        <v>20</v>
      </c>
      <c r="J74" s="122">
        <v>33</v>
      </c>
      <c r="K74" s="123">
        <v>31</v>
      </c>
      <c r="L74" s="124">
        <v>17</v>
      </c>
      <c r="M74" s="125">
        <v>25</v>
      </c>
      <c r="N74" s="122">
        <v>15</v>
      </c>
      <c r="O74" s="123">
        <v>13</v>
      </c>
      <c r="P74" s="126">
        <f t="shared" si="120"/>
        <v>106</v>
      </c>
      <c r="Q74" s="142">
        <f t="shared" si="105"/>
        <v>114</v>
      </c>
      <c r="R74" s="126">
        <f t="shared" si="121"/>
        <v>3</v>
      </c>
      <c r="S74" s="142">
        <f t="shared" si="106"/>
        <v>2</v>
      </c>
      <c r="T74" s="126">
        <f t="shared" si="122"/>
        <v>2</v>
      </c>
      <c r="U74" s="142">
        <f t="shared" si="107"/>
        <v>0</v>
      </c>
      <c r="V74" s="302"/>
      <c r="W74" s="302"/>
      <c r="X74" s="302"/>
      <c r="Y74" s="302"/>
      <c r="Z74" s="302"/>
      <c r="AA74" s="302"/>
      <c r="AB74" s="302"/>
      <c r="AC74" s="303">
        <f ca="1" t="shared" si="108"/>
      </c>
      <c r="AD74" s="303"/>
      <c r="AE74" s="304">
        <f ca="1" t="shared" si="123"/>
      </c>
      <c r="AF74" s="304"/>
      <c r="AG74" s="4">
        <f t="shared" si="109"/>
        <v>0</v>
      </c>
      <c r="AH74" s="4">
        <f t="shared" si="110"/>
        <v>1</v>
      </c>
      <c r="AI74" s="4">
        <f t="shared" si="111"/>
        <v>1</v>
      </c>
      <c r="AJ74" s="4">
        <f t="shared" si="112"/>
        <v>0</v>
      </c>
      <c r="AK74" s="4">
        <f t="shared" si="113"/>
        <v>1</v>
      </c>
      <c r="AL74" s="4">
        <f t="shared" si="114"/>
        <v>0</v>
      </c>
      <c r="AM74" s="4">
        <f t="shared" si="115"/>
        <v>0</v>
      </c>
      <c r="AN74" s="4">
        <f t="shared" si="116"/>
        <v>1</v>
      </c>
      <c r="AO74" s="4">
        <f t="shared" si="117"/>
        <v>1</v>
      </c>
      <c r="AP74" s="4">
        <f t="shared" si="118"/>
        <v>0</v>
      </c>
    </row>
    <row r="75" spans="1:42" ht="15">
      <c r="A75" s="117">
        <v>8</v>
      </c>
      <c r="B75" s="118">
        <v>41302</v>
      </c>
      <c r="C75" s="119"/>
      <c r="D75" s="120" t="str">
        <f t="shared" si="119"/>
        <v>SV Miesenbach</v>
      </c>
      <c r="E75" s="241" t="str">
        <f>E21</f>
        <v>VV Ramstein I</v>
      </c>
      <c r="F75" s="122">
        <v>25</v>
      </c>
      <c r="G75" s="123">
        <v>0</v>
      </c>
      <c r="H75" s="124">
        <v>25</v>
      </c>
      <c r="I75" s="125">
        <v>0</v>
      </c>
      <c r="J75" s="122">
        <v>25</v>
      </c>
      <c r="K75" s="123">
        <v>0</v>
      </c>
      <c r="L75" s="124"/>
      <c r="M75" s="125"/>
      <c r="N75" s="122"/>
      <c r="O75" s="123"/>
      <c r="P75" s="126">
        <f t="shared" si="120"/>
        <v>75</v>
      </c>
      <c r="Q75" s="142">
        <f t="shared" si="105"/>
        <v>0</v>
      </c>
      <c r="R75" s="126">
        <f t="shared" si="121"/>
        <v>3</v>
      </c>
      <c r="S75" s="142">
        <f t="shared" si="106"/>
        <v>0</v>
      </c>
      <c r="T75" s="126">
        <f t="shared" si="122"/>
        <v>2</v>
      </c>
      <c r="U75" s="142">
        <f t="shared" si="107"/>
        <v>0</v>
      </c>
      <c r="V75" s="302"/>
      <c r="W75" s="302"/>
      <c r="X75" s="302"/>
      <c r="Y75" s="302"/>
      <c r="Z75" s="302"/>
      <c r="AA75" s="302"/>
      <c r="AB75" s="302"/>
      <c r="AC75" s="303">
        <f ca="1" t="shared" si="108"/>
      </c>
      <c r="AD75" s="303"/>
      <c r="AE75" s="304">
        <f ca="1" t="shared" si="123"/>
      </c>
      <c r="AF75" s="304"/>
      <c r="AG75" s="4">
        <f t="shared" si="109"/>
        <v>1</v>
      </c>
      <c r="AH75" s="4">
        <f t="shared" si="110"/>
        <v>0</v>
      </c>
      <c r="AI75" s="4">
        <f t="shared" si="111"/>
        <v>1</v>
      </c>
      <c r="AJ75" s="4">
        <f t="shared" si="112"/>
        <v>0</v>
      </c>
      <c r="AK75" s="4">
        <f t="shared" si="113"/>
        <v>1</v>
      </c>
      <c r="AL75" s="4">
        <f t="shared" si="114"/>
        <v>0</v>
      </c>
      <c r="AM75" s="4">
        <f t="shared" si="115"/>
        <v>0</v>
      </c>
      <c r="AN75" s="4">
        <f t="shared" si="116"/>
        <v>0</v>
      </c>
      <c r="AO75" s="4">
        <f t="shared" si="117"/>
        <v>0</v>
      </c>
      <c r="AP75" s="4">
        <f t="shared" si="118"/>
        <v>0</v>
      </c>
    </row>
    <row r="76" spans="1:42" ht="15">
      <c r="A76" s="130">
        <v>5</v>
      </c>
      <c r="B76" s="131">
        <v>41232</v>
      </c>
      <c r="C76" s="132"/>
      <c r="D76" s="133" t="str">
        <f t="shared" si="119"/>
        <v>SV Miesenbach</v>
      </c>
      <c r="E76" s="134" t="str">
        <f>E24</f>
        <v>TV Rodenbach (N)</v>
      </c>
      <c r="F76" s="135">
        <v>22</v>
      </c>
      <c r="G76" s="136">
        <v>25</v>
      </c>
      <c r="H76" s="137">
        <v>23</v>
      </c>
      <c r="I76" s="138">
        <v>25</v>
      </c>
      <c r="J76" s="135">
        <v>17</v>
      </c>
      <c r="K76" s="136">
        <v>25</v>
      </c>
      <c r="L76" s="137"/>
      <c r="M76" s="138"/>
      <c r="N76" s="135"/>
      <c r="O76" s="136"/>
      <c r="P76" s="139">
        <f t="shared" si="120"/>
        <v>62</v>
      </c>
      <c r="Q76" s="143">
        <f t="shared" si="105"/>
        <v>75</v>
      </c>
      <c r="R76" s="139">
        <f t="shared" si="121"/>
        <v>0</v>
      </c>
      <c r="S76" s="143">
        <f t="shared" si="106"/>
        <v>3</v>
      </c>
      <c r="T76" s="139">
        <f t="shared" si="122"/>
        <v>0</v>
      </c>
      <c r="U76" s="143">
        <f t="shared" si="107"/>
        <v>2</v>
      </c>
      <c r="V76" s="299"/>
      <c r="W76" s="299"/>
      <c r="X76" s="299"/>
      <c r="Y76" s="299"/>
      <c r="Z76" s="299"/>
      <c r="AA76" s="299"/>
      <c r="AB76" s="299"/>
      <c r="AC76" s="300">
        <f ca="1" t="shared" si="108"/>
      </c>
      <c r="AD76" s="300"/>
      <c r="AE76" s="301">
        <f ca="1" t="shared" si="123"/>
      </c>
      <c r="AF76" s="301"/>
      <c r="AG76" s="4">
        <f t="shared" si="109"/>
        <v>0</v>
      </c>
      <c r="AH76" s="4">
        <f t="shared" si="110"/>
        <v>1</v>
      </c>
      <c r="AI76" s="4">
        <f t="shared" si="111"/>
        <v>0</v>
      </c>
      <c r="AJ76" s="4">
        <f t="shared" si="112"/>
        <v>1</v>
      </c>
      <c r="AK76" s="4">
        <f t="shared" si="113"/>
        <v>0</v>
      </c>
      <c r="AL76" s="4">
        <f t="shared" si="114"/>
        <v>1</v>
      </c>
      <c r="AM76" s="4">
        <f t="shared" si="115"/>
        <v>0</v>
      </c>
      <c r="AN76" s="4">
        <f t="shared" si="116"/>
        <v>0</v>
      </c>
      <c r="AO76" s="4">
        <f t="shared" si="117"/>
        <v>0</v>
      </c>
      <c r="AP76" s="4">
        <f t="shared" si="118"/>
        <v>0</v>
      </c>
    </row>
    <row r="77" spans="22:29" ht="15">
      <c r="V77" s="37"/>
      <c r="W77" s="37"/>
      <c r="X77" s="3"/>
      <c r="Y77" s="3"/>
      <c r="Z77" s="3"/>
      <c r="AA77" s="3"/>
      <c r="AB77" s="3"/>
      <c r="AC77" s="3"/>
    </row>
    <row r="78" spans="1:42" ht="15">
      <c r="A78" s="106">
        <v>3</v>
      </c>
      <c r="B78" s="107">
        <v>41199</v>
      </c>
      <c r="C78" s="108"/>
      <c r="D78" s="109" t="str">
        <f>E21</f>
        <v>VV Ramstein I</v>
      </c>
      <c r="E78" s="110" t="str">
        <f>E3</f>
        <v>TV Alsenborn </v>
      </c>
      <c r="F78" s="111">
        <v>25</v>
      </c>
      <c r="G78" s="112">
        <v>9</v>
      </c>
      <c r="H78" s="113">
        <v>25</v>
      </c>
      <c r="I78" s="114">
        <v>19</v>
      </c>
      <c r="J78" s="111">
        <v>25</v>
      </c>
      <c r="K78" s="112">
        <v>13</v>
      </c>
      <c r="L78" s="113"/>
      <c r="M78" s="114"/>
      <c r="N78" s="111"/>
      <c r="O78" s="112"/>
      <c r="P78" s="115">
        <f>IF(F78="","",F78+H78+J78+L78+N78)</f>
        <v>75</v>
      </c>
      <c r="Q78" s="141">
        <f aca="true" t="shared" si="124" ref="Q78:Q84">IF(G78="","",G78+I78+K78+M78+O78)</f>
        <v>41</v>
      </c>
      <c r="R78" s="115">
        <f>IF(F78="","",AG78+AI78+AK78+AM78+AO78)</f>
        <v>3</v>
      </c>
      <c r="S78" s="141">
        <f aca="true" t="shared" si="125" ref="S78:S84">IF(G78="","",AH78+AJ78+AL78+AN78+AP78)</f>
        <v>0</v>
      </c>
      <c r="T78" s="115">
        <f>IF(R78="","",IF(R78=3,2,0))</f>
        <v>2</v>
      </c>
      <c r="U78" s="141">
        <f aca="true" t="shared" si="126" ref="U78:U84">IF(S78="","",IF(S78=3,2,0))</f>
        <v>0</v>
      </c>
      <c r="V78" s="305"/>
      <c r="W78" s="305"/>
      <c r="X78" s="305"/>
      <c r="Y78" s="305"/>
      <c r="Z78" s="305"/>
      <c r="AA78" s="305"/>
      <c r="AB78" s="305"/>
      <c r="AC78" s="306">
        <f aca="true" ca="1" t="shared" si="127" ref="AC78:AC84">IF(U78&lt;&gt;"","",IF(C78&lt;&gt;"","verlegt",IF(B78&lt;TODAY(),"offen","")))</f>
      </c>
      <c r="AD78" s="306"/>
      <c r="AE78" s="307">
        <f ca="1">IF(U78&lt;&gt;"","",IF(C78="","",IF(C78&lt;TODAY(),"offen","")))</f>
      </c>
      <c r="AF78" s="307"/>
      <c r="AG78" s="4">
        <f aca="true" t="shared" si="128" ref="AG78:AG84">IF(F78&gt;G78,1,0)</f>
        <v>1</v>
      </c>
      <c r="AH78" s="4">
        <f aca="true" t="shared" si="129" ref="AH78:AH84">IF(G78&gt;F78,1,0)</f>
        <v>0</v>
      </c>
      <c r="AI78" s="4">
        <f aca="true" t="shared" si="130" ref="AI78:AI84">IF(H78&gt;I78,1,0)</f>
        <v>1</v>
      </c>
      <c r="AJ78" s="4">
        <f aca="true" t="shared" si="131" ref="AJ78:AJ84">IF(I78&gt;H78,1,0)</f>
        <v>0</v>
      </c>
      <c r="AK78" s="4">
        <f aca="true" t="shared" si="132" ref="AK78:AK84">IF(J78&gt;K78,1,0)</f>
        <v>1</v>
      </c>
      <c r="AL78" s="4">
        <f aca="true" t="shared" si="133" ref="AL78:AL84">IF(K78&gt;J78,1,0)</f>
        <v>0</v>
      </c>
      <c r="AM78" s="4">
        <f aca="true" t="shared" si="134" ref="AM78:AM84">IF(L78&gt;M78,1,0)</f>
        <v>0</v>
      </c>
      <c r="AN78" s="4">
        <f aca="true" t="shared" si="135" ref="AN78:AN84">IF(M78&gt;L78,1,0)</f>
        <v>0</v>
      </c>
      <c r="AO78" s="4">
        <f aca="true" t="shared" si="136" ref="AO78:AO84">IF(N78&gt;O78,1,0)</f>
        <v>0</v>
      </c>
      <c r="AP78" s="4">
        <f aca="true" t="shared" si="137" ref="AP78:AP84">IF(O78&gt;N78,1,0)</f>
        <v>0</v>
      </c>
    </row>
    <row r="79" spans="1:42" ht="15">
      <c r="A79" s="117">
        <v>14</v>
      </c>
      <c r="B79" s="118">
        <v>41423</v>
      </c>
      <c r="C79" s="119"/>
      <c r="D79" s="120" t="str">
        <f aca="true" t="shared" si="138" ref="D79:D84">D78</f>
        <v>VV Ramstein I</v>
      </c>
      <c r="E79" s="241" t="str">
        <f>E6</f>
        <v>TuS Erfenbach (N)</v>
      </c>
      <c r="F79" s="122">
        <v>25</v>
      </c>
      <c r="G79" s="123">
        <v>0</v>
      </c>
      <c r="H79" s="124">
        <v>25</v>
      </c>
      <c r="I79" s="125">
        <v>0</v>
      </c>
      <c r="J79" s="122">
        <v>25</v>
      </c>
      <c r="K79" s="123">
        <v>0</v>
      </c>
      <c r="L79" s="124"/>
      <c r="M79" s="125"/>
      <c r="N79" s="122"/>
      <c r="O79" s="123"/>
      <c r="P79" s="126">
        <f aca="true" t="shared" si="139" ref="P79:P84">IF(F79="","",F79+H79+J79+L79+N79)</f>
        <v>75</v>
      </c>
      <c r="Q79" s="142">
        <f t="shared" si="124"/>
        <v>0</v>
      </c>
      <c r="R79" s="126">
        <f aca="true" t="shared" si="140" ref="R79:R84">IF(F79="","",AG79+AI79+AK79+AM79+AO79)</f>
        <v>3</v>
      </c>
      <c r="S79" s="142">
        <f t="shared" si="125"/>
        <v>0</v>
      </c>
      <c r="T79" s="126">
        <f aca="true" t="shared" si="141" ref="T79:T84">IF(R79="","",IF(R79=3,2,0))</f>
        <v>2</v>
      </c>
      <c r="U79" s="142">
        <f t="shared" si="126"/>
        <v>0</v>
      </c>
      <c r="V79" s="302"/>
      <c r="W79" s="302"/>
      <c r="X79" s="302"/>
      <c r="Y79" s="302"/>
      <c r="Z79" s="302"/>
      <c r="AA79" s="302"/>
      <c r="AB79" s="302"/>
      <c r="AC79" s="303">
        <f ca="1" t="shared" si="127"/>
      </c>
      <c r="AD79" s="303"/>
      <c r="AE79" s="304">
        <f aca="true" ca="1" t="shared" si="142" ref="AE79:AE84">IF(U79&lt;&gt;"","",IF(C79="","",IF(C79&lt;TODAY(),"offen","")))</f>
      </c>
      <c r="AF79" s="304"/>
      <c r="AG79" s="4">
        <f t="shared" si="128"/>
        <v>1</v>
      </c>
      <c r="AH79" s="4">
        <f t="shared" si="129"/>
        <v>0</v>
      </c>
      <c r="AI79" s="4">
        <f t="shared" si="130"/>
        <v>1</v>
      </c>
      <c r="AJ79" s="4">
        <f t="shared" si="131"/>
        <v>0</v>
      </c>
      <c r="AK79" s="4">
        <f t="shared" si="132"/>
        <v>1</v>
      </c>
      <c r="AL79" s="4">
        <f t="shared" si="133"/>
        <v>0</v>
      </c>
      <c r="AM79" s="4">
        <f t="shared" si="134"/>
        <v>0</v>
      </c>
      <c r="AN79" s="4">
        <f t="shared" si="135"/>
        <v>0</v>
      </c>
      <c r="AO79" s="4">
        <f t="shared" si="136"/>
        <v>0</v>
      </c>
      <c r="AP79" s="4">
        <f t="shared" si="137"/>
        <v>0</v>
      </c>
    </row>
    <row r="80" spans="1:42" ht="15">
      <c r="A80" s="117">
        <v>4</v>
      </c>
      <c r="B80" s="118">
        <v>41213</v>
      </c>
      <c r="C80" s="128">
        <v>41444</v>
      </c>
      <c r="D80" s="297" t="str">
        <f t="shared" si="138"/>
        <v>VV Ramstein I</v>
      </c>
      <c r="E80" s="241" t="str">
        <f>E9</f>
        <v>TSV Hütschenhausen</v>
      </c>
      <c r="F80" s="122">
        <v>25</v>
      </c>
      <c r="G80" s="123">
        <v>0</v>
      </c>
      <c r="H80" s="124">
        <v>25</v>
      </c>
      <c r="I80" s="125">
        <v>0</v>
      </c>
      <c r="J80" s="122">
        <v>25</v>
      </c>
      <c r="K80" s="123">
        <v>0</v>
      </c>
      <c r="L80" s="124"/>
      <c r="M80" s="125"/>
      <c r="N80" s="122"/>
      <c r="O80" s="123"/>
      <c r="P80" s="126">
        <f t="shared" si="139"/>
        <v>75</v>
      </c>
      <c r="Q80" s="142">
        <f t="shared" si="124"/>
        <v>0</v>
      </c>
      <c r="R80" s="126">
        <f t="shared" si="140"/>
        <v>3</v>
      </c>
      <c r="S80" s="142">
        <f t="shared" si="125"/>
        <v>0</v>
      </c>
      <c r="T80" s="126">
        <f t="shared" si="141"/>
        <v>2</v>
      </c>
      <c r="U80" s="142">
        <f t="shared" si="126"/>
        <v>0</v>
      </c>
      <c r="V80" s="302"/>
      <c r="W80" s="302"/>
      <c r="X80" s="302"/>
      <c r="Y80" s="302"/>
      <c r="Z80" s="302"/>
      <c r="AA80" s="302"/>
      <c r="AB80" s="302"/>
      <c r="AC80" s="303">
        <f ca="1" t="shared" si="127"/>
      </c>
      <c r="AD80" s="303"/>
      <c r="AE80" s="304">
        <f ca="1" t="shared" si="142"/>
      </c>
      <c r="AF80" s="304"/>
      <c r="AG80" s="4">
        <f t="shared" si="128"/>
        <v>1</v>
      </c>
      <c r="AH80" s="4">
        <f t="shared" si="129"/>
        <v>0</v>
      </c>
      <c r="AI80" s="4">
        <f t="shared" si="130"/>
        <v>1</v>
      </c>
      <c r="AJ80" s="4">
        <f t="shared" si="131"/>
        <v>0</v>
      </c>
      <c r="AK80" s="4">
        <f t="shared" si="132"/>
        <v>1</v>
      </c>
      <c r="AL80" s="4">
        <f t="shared" si="133"/>
        <v>0</v>
      </c>
      <c r="AM80" s="4">
        <f t="shared" si="134"/>
        <v>0</v>
      </c>
      <c r="AN80" s="4">
        <f t="shared" si="135"/>
        <v>0</v>
      </c>
      <c r="AO80" s="4">
        <f t="shared" si="136"/>
        <v>0</v>
      </c>
      <c r="AP80" s="4">
        <f t="shared" si="137"/>
        <v>0</v>
      </c>
    </row>
    <row r="81" spans="1:42" ht="15">
      <c r="A81" s="117">
        <v>11</v>
      </c>
      <c r="B81" s="118">
        <v>41381</v>
      </c>
      <c r="C81" s="119"/>
      <c r="D81" s="120" t="str">
        <f t="shared" si="138"/>
        <v>VV Ramstein I</v>
      </c>
      <c r="E81" s="121" t="str">
        <f>E12</f>
        <v>TFC Kaiserslautern (P)</v>
      </c>
      <c r="F81" s="122">
        <v>25</v>
      </c>
      <c r="G81" s="123">
        <v>19</v>
      </c>
      <c r="H81" s="124">
        <v>22</v>
      </c>
      <c r="I81" s="125">
        <v>25</v>
      </c>
      <c r="J81" s="122">
        <v>25</v>
      </c>
      <c r="K81" s="123">
        <v>19</v>
      </c>
      <c r="L81" s="124">
        <v>22</v>
      </c>
      <c r="M81" s="125">
        <v>25</v>
      </c>
      <c r="N81" s="122">
        <v>15</v>
      </c>
      <c r="O81" s="123">
        <v>13</v>
      </c>
      <c r="P81" s="126">
        <f t="shared" si="139"/>
        <v>109</v>
      </c>
      <c r="Q81" s="142">
        <f t="shared" si="124"/>
        <v>101</v>
      </c>
      <c r="R81" s="126">
        <f t="shared" si="140"/>
        <v>3</v>
      </c>
      <c r="S81" s="142">
        <f t="shared" si="125"/>
        <v>2</v>
      </c>
      <c r="T81" s="126">
        <f t="shared" si="141"/>
        <v>2</v>
      </c>
      <c r="U81" s="142">
        <f t="shared" si="126"/>
        <v>0</v>
      </c>
      <c r="V81" s="302"/>
      <c r="W81" s="302"/>
      <c r="X81" s="302"/>
      <c r="Y81" s="302"/>
      <c r="Z81" s="302"/>
      <c r="AA81" s="302"/>
      <c r="AB81" s="302"/>
      <c r="AC81" s="303">
        <f ca="1" t="shared" si="127"/>
      </c>
      <c r="AD81" s="303"/>
      <c r="AE81" s="304">
        <f ca="1" t="shared" si="142"/>
      </c>
      <c r="AF81" s="304"/>
      <c r="AG81" s="4">
        <f t="shared" si="128"/>
        <v>1</v>
      </c>
      <c r="AH81" s="4">
        <f t="shared" si="129"/>
        <v>0</v>
      </c>
      <c r="AI81" s="4">
        <f t="shared" si="130"/>
        <v>0</v>
      </c>
      <c r="AJ81" s="4">
        <f t="shared" si="131"/>
        <v>1</v>
      </c>
      <c r="AK81" s="4">
        <f t="shared" si="132"/>
        <v>1</v>
      </c>
      <c r="AL81" s="4">
        <f t="shared" si="133"/>
        <v>0</v>
      </c>
      <c r="AM81" s="4">
        <f t="shared" si="134"/>
        <v>0</v>
      </c>
      <c r="AN81" s="4">
        <f t="shared" si="135"/>
        <v>1</v>
      </c>
      <c r="AO81" s="4">
        <f t="shared" si="136"/>
        <v>1</v>
      </c>
      <c r="AP81" s="4">
        <f t="shared" si="137"/>
        <v>0</v>
      </c>
    </row>
    <row r="82" spans="1:42" ht="15">
      <c r="A82" s="117">
        <v>9</v>
      </c>
      <c r="B82" s="118">
        <v>41325</v>
      </c>
      <c r="C82" s="119"/>
      <c r="D82" s="120" t="str">
        <f t="shared" si="138"/>
        <v>VV Ramstein I</v>
      </c>
      <c r="E82" s="121" t="str">
        <f>E15</f>
        <v>VBC Kaiserslautern (M)</v>
      </c>
      <c r="F82" s="122">
        <v>17</v>
      </c>
      <c r="G82" s="123">
        <v>25</v>
      </c>
      <c r="H82" s="124">
        <v>17</v>
      </c>
      <c r="I82" s="125">
        <v>25</v>
      </c>
      <c r="J82" s="122">
        <v>17</v>
      </c>
      <c r="K82" s="123">
        <v>25</v>
      </c>
      <c r="L82" s="124"/>
      <c r="M82" s="125"/>
      <c r="N82" s="122"/>
      <c r="O82" s="123"/>
      <c r="P82" s="126">
        <f t="shared" si="139"/>
        <v>51</v>
      </c>
      <c r="Q82" s="142">
        <f t="shared" si="124"/>
        <v>75</v>
      </c>
      <c r="R82" s="126">
        <f t="shared" si="140"/>
        <v>0</v>
      </c>
      <c r="S82" s="142">
        <f t="shared" si="125"/>
        <v>3</v>
      </c>
      <c r="T82" s="126">
        <f t="shared" si="141"/>
        <v>0</v>
      </c>
      <c r="U82" s="142">
        <f t="shared" si="126"/>
        <v>2</v>
      </c>
      <c r="V82" s="302"/>
      <c r="W82" s="302"/>
      <c r="X82" s="302"/>
      <c r="Y82" s="302"/>
      <c r="Z82" s="302"/>
      <c r="AA82" s="302"/>
      <c r="AB82" s="302"/>
      <c r="AC82" s="303">
        <f ca="1" t="shared" si="127"/>
      </c>
      <c r="AD82" s="303"/>
      <c r="AE82" s="304">
        <f ca="1" t="shared" si="142"/>
      </c>
      <c r="AF82" s="304"/>
      <c r="AG82" s="4">
        <f t="shared" si="128"/>
        <v>0</v>
      </c>
      <c r="AH82" s="4">
        <f t="shared" si="129"/>
        <v>1</v>
      </c>
      <c r="AI82" s="4">
        <f t="shared" si="130"/>
        <v>0</v>
      </c>
      <c r="AJ82" s="4">
        <f t="shared" si="131"/>
        <v>1</v>
      </c>
      <c r="AK82" s="4">
        <f t="shared" si="132"/>
        <v>0</v>
      </c>
      <c r="AL82" s="4">
        <f t="shared" si="133"/>
        <v>1</v>
      </c>
      <c r="AM82" s="4">
        <f t="shared" si="134"/>
        <v>0</v>
      </c>
      <c r="AN82" s="4">
        <f t="shared" si="135"/>
        <v>0</v>
      </c>
      <c r="AO82" s="4">
        <f t="shared" si="136"/>
        <v>0</v>
      </c>
      <c r="AP82" s="4">
        <f t="shared" si="137"/>
        <v>0</v>
      </c>
    </row>
    <row r="83" spans="1:42" ht="15">
      <c r="A83" s="117">
        <v>1</v>
      </c>
      <c r="B83" s="118">
        <v>41157</v>
      </c>
      <c r="C83" s="119"/>
      <c r="D83" s="120" t="str">
        <f t="shared" si="138"/>
        <v>VV Ramstein I</v>
      </c>
      <c r="E83" s="121" t="str">
        <f>E18</f>
        <v>SV Miesenbach</v>
      </c>
      <c r="F83" s="122">
        <v>25</v>
      </c>
      <c r="G83" s="123">
        <v>14</v>
      </c>
      <c r="H83" s="124">
        <v>20</v>
      </c>
      <c r="I83" s="125">
        <v>25</v>
      </c>
      <c r="J83" s="122">
        <v>25</v>
      </c>
      <c r="K83" s="123">
        <v>23</v>
      </c>
      <c r="L83" s="124">
        <v>27</v>
      </c>
      <c r="M83" s="125">
        <v>25</v>
      </c>
      <c r="N83" s="122"/>
      <c r="O83" s="123"/>
      <c r="P83" s="126">
        <f t="shared" si="139"/>
        <v>97</v>
      </c>
      <c r="Q83" s="142">
        <f t="shared" si="124"/>
        <v>87</v>
      </c>
      <c r="R83" s="126">
        <f t="shared" si="140"/>
        <v>3</v>
      </c>
      <c r="S83" s="142">
        <f t="shared" si="125"/>
        <v>1</v>
      </c>
      <c r="T83" s="126">
        <f t="shared" si="141"/>
        <v>2</v>
      </c>
      <c r="U83" s="142">
        <f t="shared" si="126"/>
        <v>0</v>
      </c>
      <c r="V83" s="302"/>
      <c r="W83" s="302"/>
      <c r="X83" s="302"/>
      <c r="Y83" s="302"/>
      <c r="Z83" s="302"/>
      <c r="AA83" s="302"/>
      <c r="AB83" s="302"/>
      <c r="AC83" s="303">
        <f ca="1" t="shared" si="127"/>
      </c>
      <c r="AD83" s="303"/>
      <c r="AE83" s="304">
        <f ca="1" t="shared" si="142"/>
      </c>
      <c r="AF83" s="304"/>
      <c r="AG83" s="4">
        <f t="shared" si="128"/>
        <v>1</v>
      </c>
      <c r="AH83" s="4">
        <f t="shared" si="129"/>
        <v>0</v>
      </c>
      <c r="AI83" s="4">
        <f t="shared" si="130"/>
        <v>0</v>
      </c>
      <c r="AJ83" s="4">
        <f t="shared" si="131"/>
        <v>1</v>
      </c>
      <c r="AK83" s="4">
        <f t="shared" si="132"/>
        <v>1</v>
      </c>
      <c r="AL83" s="4">
        <f t="shared" si="133"/>
        <v>0</v>
      </c>
      <c r="AM83" s="4">
        <f t="shared" si="134"/>
        <v>1</v>
      </c>
      <c r="AN83" s="4">
        <f t="shared" si="135"/>
        <v>0</v>
      </c>
      <c r="AO83" s="4">
        <f t="shared" si="136"/>
        <v>0</v>
      </c>
      <c r="AP83" s="4">
        <f t="shared" si="137"/>
        <v>0</v>
      </c>
    </row>
    <row r="84" spans="1:42" ht="15">
      <c r="A84" s="130">
        <v>6</v>
      </c>
      <c r="B84" s="131">
        <v>41248</v>
      </c>
      <c r="C84" s="132"/>
      <c r="D84" s="133" t="str">
        <f t="shared" si="138"/>
        <v>VV Ramstein I</v>
      </c>
      <c r="E84" s="258" t="str">
        <f>E24</f>
        <v>TV Rodenbach (N)</v>
      </c>
      <c r="F84" s="135">
        <v>25</v>
      </c>
      <c r="G84" s="136">
        <v>0</v>
      </c>
      <c r="H84" s="137">
        <v>25</v>
      </c>
      <c r="I84" s="138">
        <v>0</v>
      </c>
      <c r="J84" s="135">
        <v>25</v>
      </c>
      <c r="K84" s="136">
        <v>0</v>
      </c>
      <c r="L84" s="137"/>
      <c r="M84" s="138"/>
      <c r="N84" s="135"/>
      <c r="O84" s="136"/>
      <c r="P84" s="139">
        <f t="shared" si="139"/>
        <v>75</v>
      </c>
      <c r="Q84" s="143">
        <f t="shared" si="124"/>
        <v>0</v>
      </c>
      <c r="R84" s="139">
        <f t="shared" si="140"/>
        <v>3</v>
      </c>
      <c r="S84" s="143">
        <f t="shared" si="125"/>
        <v>0</v>
      </c>
      <c r="T84" s="139">
        <f t="shared" si="141"/>
        <v>2</v>
      </c>
      <c r="U84" s="143">
        <f t="shared" si="126"/>
        <v>0</v>
      </c>
      <c r="V84" s="299"/>
      <c r="W84" s="299"/>
      <c r="X84" s="299"/>
      <c r="Y84" s="299"/>
      <c r="Z84" s="299"/>
      <c r="AA84" s="299"/>
      <c r="AB84" s="299"/>
      <c r="AC84" s="300">
        <f ca="1" t="shared" si="127"/>
      </c>
      <c r="AD84" s="300"/>
      <c r="AE84" s="301">
        <f ca="1" t="shared" si="142"/>
      </c>
      <c r="AF84" s="301"/>
      <c r="AG84" s="4">
        <f t="shared" si="128"/>
        <v>1</v>
      </c>
      <c r="AH84" s="4">
        <f t="shared" si="129"/>
        <v>0</v>
      </c>
      <c r="AI84" s="4">
        <f t="shared" si="130"/>
        <v>1</v>
      </c>
      <c r="AJ84" s="4">
        <f t="shared" si="131"/>
        <v>0</v>
      </c>
      <c r="AK84" s="4">
        <f t="shared" si="132"/>
        <v>1</v>
      </c>
      <c r="AL84" s="4">
        <f t="shared" si="133"/>
        <v>0</v>
      </c>
      <c r="AM84" s="4">
        <f t="shared" si="134"/>
        <v>0</v>
      </c>
      <c r="AN84" s="4">
        <f t="shared" si="135"/>
        <v>0</v>
      </c>
      <c r="AO84" s="4">
        <f t="shared" si="136"/>
        <v>0</v>
      </c>
      <c r="AP84" s="4">
        <f t="shared" si="137"/>
        <v>0</v>
      </c>
    </row>
    <row r="85" spans="22:29" ht="15">
      <c r="V85" s="37"/>
      <c r="W85" s="37"/>
      <c r="X85" s="3"/>
      <c r="Y85" s="3"/>
      <c r="Z85" s="3"/>
      <c r="AA85" s="3"/>
      <c r="AB85" s="3"/>
      <c r="AC85" s="3"/>
    </row>
    <row r="86" spans="1:42" ht="15">
      <c r="A86" s="106">
        <v>1</v>
      </c>
      <c r="B86" s="107">
        <v>41155</v>
      </c>
      <c r="C86" s="146">
        <v>41253</v>
      </c>
      <c r="D86" s="147" t="str">
        <f>E24</f>
        <v>TV Rodenbach (N)</v>
      </c>
      <c r="E86" s="257" t="str">
        <f>E3</f>
        <v>TV Alsenborn </v>
      </c>
      <c r="F86" s="111">
        <v>25</v>
      </c>
      <c r="G86" s="112">
        <v>0</v>
      </c>
      <c r="H86" s="113">
        <v>25</v>
      </c>
      <c r="I86" s="114">
        <v>0</v>
      </c>
      <c r="J86" s="111">
        <v>25</v>
      </c>
      <c r="K86" s="112">
        <v>0</v>
      </c>
      <c r="L86" s="113"/>
      <c r="M86" s="114"/>
      <c r="N86" s="111"/>
      <c r="O86" s="112"/>
      <c r="P86" s="115">
        <f>IF(F86="","",F86+H86+J86+L86+N86)</f>
        <v>75</v>
      </c>
      <c r="Q86" s="141">
        <f aca="true" t="shared" si="143" ref="Q86:Q92">IF(G86="","",G86+I86+K86+M86+O86)</f>
        <v>0</v>
      </c>
      <c r="R86" s="115">
        <f>IF(F86="","",AG86+AI86+AK86+AM86+AO86)</f>
        <v>3</v>
      </c>
      <c r="S86" s="141">
        <f aca="true" t="shared" si="144" ref="S86:S92">IF(G86="","",AH86+AJ86+AL86+AN86+AP86)</f>
        <v>0</v>
      </c>
      <c r="T86" s="115">
        <f>IF(R86="","",IF(R86=3,2,0))</f>
        <v>2</v>
      </c>
      <c r="U86" s="141">
        <f aca="true" t="shared" si="145" ref="U86:U92">IF(S86="","",IF(S86=3,2,0))</f>
        <v>0</v>
      </c>
      <c r="V86" s="305"/>
      <c r="W86" s="305"/>
      <c r="X86" s="305"/>
      <c r="Y86" s="305"/>
      <c r="Z86" s="305"/>
      <c r="AA86" s="305"/>
      <c r="AB86" s="305"/>
      <c r="AC86" s="306">
        <f aca="true" ca="1" t="shared" si="146" ref="AC86:AC92">IF(U86&lt;&gt;"","",IF(C86&lt;&gt;"","verlegt",IF(B86&lt;TODAY(),"offen","")))</f>
      </c>
      <c r="AD86" s="306"/>
      <c r="AE86" s="307">
        <f ca="1">IF(U86&lt;&gt;"","",IF(C86="","",IF(C86&lt;TODAY(),"offen","")))</f>
      </c>
      <c r="AF86" s="307"/>
      <c r="AG86" s="4">
        <f aca="true" t="shared" si="147" ref="AG86:AG92">IF(F86&gt;G86,1,0)</f>
        <v>1</v>
      </c>
      <c r="AH86" s="4">
        <f aca="true" t="shared" si="148" ref="AH86:AH92">IF(G86&gt;F86,1,0)</f>
        <v>0</v>
      </c>
      <c r="AI86" s="4">
        <f aca="true" t="shared" si="149" ref="AI86:AI92">IF(H86&gt;I86,1,0)</f>
        <v>1</v>
      </c>
      <c r="AJ86" s="4">
        <f aca="true" t="shared" si="150" ref="AJ86:AJ92">IF(I86&gt;H86,1,0)</f>
        <v>0</v>
      </c>
      <c r="AK86" s="4">
        <f aca="true" t="shared" si="151" ref="AK86:AK92">IF(J86&gt;K86,1,0)</f>
        <v>1</v>
      </c>
      <c r="AL86" s="4">
        <f aca="true" t="shared" si="152" ref="AL86:AL92">IF(K86&gt;J86,1,0)</f>
        <v>0</v>
      </c>
      <c r="AM86" s="4">
        <f aca="true" t="shared" si="153" ref="AM86:AM92">IF(L86&gt;M86,1,0)</f>
        <v>0</v>
      </c>
      <c r="AN86" s="4">
        <f aca="true" t="shared" si="154" ref="AN86:AN92">IF(M86&gt;L86,1,0)</f>
        <v>0</v>
      </c>
      <c r="AO86" s="4">
        <f aca="true" t="shared" si="155" ref="AO86:AO92">IF(N86&gt;O86,1,0)</f>
        <v>0</v>
      </c>
      <c r="AP86" s="4">
        <f aca="true" t="shared" si="156" ref="AP86:AP92">IF(O86&gt;N86,1,0)</f>
        <v>0</v>
      </c>
    </row>
    <row r="87" spans="1:42" ht="15">
      <c r="A87" s="117">
        <v>9</v>
      </c>
      <c r="B87" s="118">
        <v>41323</v>
      </c>
      <c r="C87" s="119"/>
      <c r="D87" s="120" t="str">
        <f aca="true" t="shared" si="157" ref="D87:D92">D86</f>
        <v>TV Rodenbach (N)</v>
      </c>
      <c r="E87" s="241" t="str">
        <f>E6</f>
        <v>TuS Erfenbach (N)</v>
      </c>
      <c r="F87" s="122">
        <v>25</v>
      </c>
      <c r="G87" s="123">
        <v>0</v>
      </c>
      <c r="H87" s="124">
        <v>25</v>
      </c>
      <c r="I87" s="125">
        <v>0</v>
      </c>
      <c r="J87" s="122">
        <v>25</v>
      </c>
      <c r="K87" s="123">
        <v>0</v>
      </c>
      <c r="L87" s="124"/>
      <c r="M87" s="125"/>
      <c r="N87" s="122"/>
      <c r="O87" s="123"/>
      <c r="P87" s="126">
        <f aca="true" t="shared" si="158" ref="P87:P92">IF(F87="","",F87+H87+J87+L87+N87)</f>
        <v>75</v>
      </c>
      <c r="Q87" s="142">
        <f t="shared" si="143"/>
        <v>0</v>
      </c>
      <c r="R87" s="126">
        <f aca="true" t="shared" si="159" ref="R87:R92">IF(F87="","",AG87+AI87+AK87+AM87+AO87)</f>
        <v>3</v>
      </c>
      <c r="S87" s="142">
        <f t="shared" si="144"/>
        <v>0</v>
      </c>
      <c r="T87" s="126">
        <f aca="true" t="shared" si="160" ref="T87:T92">IF(R87="","",IF(R87=3,2,0))</f>
        <v>2</v>
      </c>
      <c r="U87" s="142">
        <f t="shared" si="145"/>
        <v>0</v>
      </c>
      <c r="V87" s="302"/>
      <c r="W87" s="302"/>
      <c r="X87" s="302"/>
      <c r="Y87" s="302"/>
      <c r="Z87" s="302"/>
      <c r="AA87" s="302"/>
      <c r="AB87" s="302"/>
      <c r="AC87" s="303">
        <f ca="1" t="shared" si="146"/>
      </c>
      <c r="AD87" s="303"/>
      <c r="AE87" s="304">
        <f aca="true" ca="1" t="shared" si="161" ref="AE87:AE92">IF(U87&lt;&gt;"","",IF(C87="","",IF(C87&lt;TODAY(),"offen","")))</f>
      </c>
      <c r="AF87" s="304"/>
      <c r="AG87" s="4">
        <f t="shared" si="147"/>
        <v>1</v>
      </c>
      <c r="AH87" s="4">
        <f t="shared" si="148"/>
        <v>0</v>
      </c>
      <c r="AI87" s="4">
        <f t="shared" si="149"/>
        <v>1</v>
      </c>
      <c r="AJ87" s="4">
        <f t="shared" si="150"/>
        <v>0</v>
      </c>
      <c r="AK87" s="4">
        <f t="shared" si="151"/>
        <v>1</v>
      </c>
      <c r="AL87" s="4">
        <f t="shared" si="152"/>
        <v>0</v>
      </c>
      <c r="AM87" s="4">
        <f t="shared" si="153"/>
        <v>0</v>
      </c>
      <c r="AN87" s="4">
        <f t="shared" si="154"/>
        <v>0</v>
      </c>
      <c r="AO87" s="4">
        <f t="shared" si="155"/>
        <v>0</v>
      </c>
      <c r="AP87" s="4">
        <f t="shared" si="156"/>
        <v>0</v>
      </c>
    </row>
    <row r="88" spans="1:42" ht="15">
      <c r="A88" s="117">
        <v>14</v>
      </c>
      <c r="B88" s="118">
        <v>41421</v>
      </c>
      <c r="C88" s="119"/>
      <c r="D88" s="120" t="str">
        <f t="shared" si="157"/>
        <v>TV Rodenbach (N)</v>
      </c>
      <c r="E88" s="121" t="str">
        <f>E9</f>
        <v>TSV Hütschenhausen</v>
      </c>
      <c r="F88" s="122">
        <v>17</v>
      </c>
      <c r="G88" s="123">
        <v>25</v>
      </c>
      <c r="H88" s="124">
        <v>25</v>
      </c>
      <c r="I88" s="125">
        <v>21</v>
      </c>
      <c r="J88" s="122">
        <v>23</v>
      </c>
      <c r="K88" s="123">
        <v>25</v>
      </c>
      <c r="L88" s="124">
        <v>17</v>
      </c>
      <c r="M88" s="125">
        <v>25</v>
      </c>
      <c r="N88" s="122"/>
      <c r="O88" s="123"/>
      <c r="P88" s="126">
        <f t="shared" si="158"/>
        <v>82</v>
      </c>
      <c r="Q88" s="142">
        <f t="shared" si="143"/>
        <v>96</v>
      </c>
      <c r="R88" s="126">
        <f t="shared" si="159"/>
        <v>1</v>
      </c>
      <c r="S88" s="142">
        <f t="shared" si="144"/>
        <v>3</v>
      </c>
      <c r="T88" s="126">
        <f t="shared" si="160"/>
        <v>0</v>
      </c>
      <c r="U88" s="142">
        <f t="shared" si="145"/>
        <v>2</v>
      </c>
      <c r="V88" s="302"/>
      <c r="W88" s="302"/>
      <c r="X88" s="302"/>
      <c r="Y88" s="302"/>
      <c r="Z88" s="302"/>
      <c r="AA88" s="302"/>
      <c r="AB88" s="302"/>
      <c r="AC88" s="303">
        <f ca="1" t="shared" si="146"/>
      </c>
      <c r="AD88" s="303"/>
      <c r="AE88" s="304">
        <f ca="1" t="shared" si="161"/>
      </c>
      <c r="AF88" s="304"/>
      <c r="AG88" s="4">
        <f t="shared" si="147"/>
        <v>0</v>
      </c>
      <c r="AH88" s="4">
        <f t="shared" si="148"/>
        <v>1</v>
      </c>
      <c r="AI88" s="4">
        <f t="shared" si="149"/>
        <v>1</v>
      </c>
      <c r="AJ88" s="4">
        <f t="shared" si="150"/>
        <v>0</v>
      </c>
      <c r="AK88" s="4">
        <f t="shared" si="151"/>
        <v>0</v>
      </c>
      <c r="AL88" s="4">
        <f t="shared" si="152"/>
        <v>1</v>
      </c>
      <c r="AM88" s="4">
        <f t="shared" si="153"/>
        <v>0</v>
      </c>
      <c r="AN88" s="4">
        <f t="shared" si="154"/>
        <v>1</v>
      </c>
      <c r="AO88" s="4">
        <f t="shared" si="155"/>
        <v>0</v>
      </c>
      <c r="AP88" s="4">
        <f t="shared" si="156"/>
        <v>0</v>
      </c>
    </row>
    <row r="89" spans="1:42" ht="15">
      <c r="A89" s="117">
        <v>3</v>
      </c>
      <c r="B89" s="118">
        <v>41197</v>
      </c>
      <c r="C89" s="119"/>
      <c r="D89" s="120" t="str">
        <f t="shared" si="157"/>
        <v>TV Rodenbach (N)</v>
      </c>
      <c r="E89" s="121" t="str">
        <f>E12</f>
        <v>TFC Kaiserslautern (P)</v>
      </c>
      <c r="F89" s="122">
        <v>16</v>
      </c>
      <c r="G89" s="123">
        <v>25</v>
      </c>
      <c r="H89" s="124">
        <v>23</v>
      </c>
      <c r="I89" s="125">
        <v>25</v>
      </c>
      <c r="J89" s="122">
        <v>25</v>
      </c>
      <c r="K89" s="123">
        <v>21</v>
      </c>
      <c r="L89" s="124">
        <v>25</v>
      </c>
      <c r="M89" s="125">
        <v>22</v>
      </c>
      <c r="N89" s="122">
        <v>15</v>
      </c>
      <c r="O89" s="123">
        <v>10</v>
      </c>
      <c r="P89" s="126">
        <f t="shared" si="158"/>
        <v>104</v>
      </c>
      <c r="Q89" s="142">
        <f t="shared" si="143"/>
        <v>103</v>
      </c>
      <c r="R89" s="126">
        <f t="shared" si="159"/>
        <v>3</v>
      </c>
      <c r="S89" s="142">
        <f t="shared" si="144"/>
        <v>2</v>
      </c>
      <c r="T89" s="126">
        <f t="shared" si="160"/>
        <v>2</v>
      </c>
      <c r="U89" s="142">
        <f t="shared" si="145"/>
        <v>0</v>
      </c>
      <c r="V89" s="302"/>
      <c r="W89" s="302"/>
      <c r="X89" s="302"/>
      <c r="Y89" s="302"/>
      <c r="Z89" s="302"/>
      <c r="AA89" s="302"/>
      <c r="AB89" s="302"/>
      <c r="AC89" s="303">
        <f ca="1" t="shared" si="146"/>
      </c>
      <c r="AD89" s="303"/>
      <c r="AE89" s="304">
        <f ca="1" t="shared" si="161"/>
      </c>
      <c r="AF89" s="304"/>
      <c r="AG89" s="4">
        <f t="shared" si="147"/>
        <v>0</v>
      </c>
      <c r="AH89" s="4">
        <f t="shared" si="148"/>
        <v>1</v>
      </c>
      <c r="AI89" s="4">
        <f t="shared" si="149"/>
        <v>0</v>
      </c>
      <c r="AJ89" s="4">
        <f t="shared" si="150"/>
        <v>1</v>
      </c>
      <c r="AK89" s="4">
        <f t="shared" si="151"/>
        <v>1</v>
      </c>
      <c r="AL89" s="4">
        <f t="shared" si="152"/>
        <v>0</v>
      </c>
      <c r="AM89" s="4">
        <f t="shared" si="153"/>
        <v>1</v>
      </c>
      <c r="AN89" s="4">
        <f t="shared" si="154"/>
        <v>0</v>
      </c>
      <c r="AO89" s="4">
        <f t="shared" si="155"/>
        <v>1</v>
      </c>
      <c r="AP89" s="4">
        <f t="shared" si="156"/>
        <v>0</v>
      </c>
    </row>
    <row r="90" spans="1:42" ht="15">
      <c r="A90" s="117">
        <v>4</v>
      </c>
      <c r="B90" s="118">
        <v>41211</v>
      </c>
      <c r="C90" s="119"/>
      <c r="D90" s="120" t="str">
        <f t="shared" si="157"/>
        <v>TV Rodenbach (N)</v>
      </c>
      <c r="E90" s="121" t="str">
        <f>E15</f>
        <v>VBC Kaiserslautern (M)</v>
      </c>
      <c r="F90" s="122">
        <v>20</v>
      </c>
      <c r="G90" s="123">
        <v>25</v>
      </c>
      <c r="H90" s="124">
        <v>25</v>
      </c>
      <c r="I90" s="125">
        <v>22</v>
      </c>
      <c r="J90" s="122">
        <v>18</v>
      </c>
      <c r="K90" s="123">
        <v>25</v>
      </c>
      <c r="L90" s="124">
        <v>25</v>
      </c>
      <c r="M90" s="125">
        <v>18</v>
      </c>
      <c r="N90" s="122">
        <v>15</v>
      </c>
      <c r="O90" s="123">
        <v>5</v>
      </c>
      <c r="P90" s="126">
        <f t="shared" si="158"/>
        <v>103</v>
      </c>
      <c r="Q90" s="142">
        <f t="shared" si="143"/>
        <v>95</v>
      </c>
      <c r="R90" s="126">
        <f t="shared" si="159"/>
        <v>3</v>
      </c>
      <c r="S90" s="142">
        <f t="shared" si="144"/>
        <v>2</v>
      </c>
      <c r="T90" s="126">
        <f t="shared" si="160"/>
        <v>2</v>
      </c>
      <c r="U90" s="142">
        <f t="shared" si="145"/>
        <v>0</v>
      </c>
      <c r="V90" s="302"/>
      <c r="W90" s="302"/>
      <c r="X90" s="302"/>
      <c r="Y90" s="302"/>
      <c r="Z90" s="302"/>
      <c r="AA90" s="302"/>
      <c r="AB90" s="302"/>
      <c r="AC90" s="303">
        <f ca="1" t="shared" si="146"/>
      </c>
      <c r="AD90" s="303"/>
      <c r="AE90" s="304">
        <f ca="1" t="shared" si="161"/>
      </c>
      <c r="AF90" s="304"/>
      <c r="AG90" s="4">
        <f t="shared" si="147"/>
        <v>0</v>
      </c>
      <c r="AH90" s="4">
        <f t="shared" si="148"/>
        <v>1</v>
      </c>
      <c r="AI90" s="4">
        <f t="shared" si="149"/>
        <v>1</v>
      </c>
      <c r="AJ90" s="4">
        <f t="shared" si="150"/>
        <v>0</v>
      </c>
      <c r="AK90" s="4">
        <f t="shared" si="151"/>
        <v>0</v>
      </c>
      <c r="AL90" s="4">
        <f t="shared" si="152"/>
        <v>1</v>
      </c>
      <c r="AM90" s="4">
        <f t="shared" si="153"/>
        <v>1</v>
      </c>
      <c r="AN90" s="4">
        <f t="shared" si="154"/>
        <v>0</v>
      </c>
      <c r="AO90" s="4">
        <f t="shared" si="155"/>
        <v>1</v>
      </c>
      <c r="AP90" s="4">
        <f t="shared" si="156"/>
        <v>0</v>
      </c>
    </row>
    <row r="91" spans="1:42" ht="15">
      <c r="A91" s="117">
        <v>11</v>
      </c>
      <c r="B91" s="118">
        <v>41379</v>
      </c>
      <c r="C91" s="128">
        <v>41435</v>
      </c>
      <c r="D91" s="120" t="str">
        <f t="shared" si="157"/>
        <v>TV Rodenbach (N)</v>
      </c>
      <c r="E91" s="269" t="str">
        <f>E18</f>
        <v>SV Miesenbach</v>
      </c>
      <c r="F91" s="122">
        <v>20</v>
      </c>
      <c r="G91" s="123">
        <v>25</v>
      </c>
      <c r="H91" s="124">
        <v>23</v>
      </c>
      <c r="I91" s="125">
        <v>25</v>
      </c>
      <c r="J91" s="122">
        <v>11</v>
      </c>
      <c r="K91" s="123">
        <v>25</v>
      </c>
      <c r="L91" s="124"/>
      <c r="M91" s="125"/>
      <c r="N91" s="122"/>
      <c r="O91" s="123"/>
      <c r="P91" s="126">
        <f t="shared" si="158"/>
        <v>54</v>
      </c>
      <c r="Q91" s="142">
        <f t="shared" si="143"/>
        <v>75</v>
      </c>
      <c r="R91" s="126">
        <f t="shared" si="159"/>
        <v>0</v>
      </c>
      <c r="S91" s="142">
        <f t="shared" si="144"/>
        <v>3</v>
      </c>
      <c r="T91" s="126">
        <f t="shared" si="160"/>
        <v>0</v>
      </c>
      <c r="U91" s="142">
        <f t="shared" si="145"/>
        <v>2</v>
      </c>
      <c r="V91" s="302"/>
      <c r="W91" s="302"/>
      <c r="X91" s="302"/>
      <c r="Y91" s="302"/>
      <c r="Z91" s="302"/>
      <c r="AA91" s="302"/>
      <c r="AB91" s="302"/>
      <c r="AC91" s="303">
        <f ca="1" t="shared" si="146"/>
      </c>
      <c r="AD91" s="303"/>
      <c r="AE91" s="304">
        <f ca="1" t="shared" si="161"/>
      </c>
      <c r="AF91" s="304"/>
      <c r="AG91" s="4">
        <f t="shared" si="147"/>
        <v>0</v>
      </c>
      <c r="AH91" s="4">
        <f t="shared" si="148"/>
        <v>1</v>
      </c>
      <c r="AI91" s="4">
        <f t="shared" si="149"/>
        <v>0</v>
      </c>
      <c r="AJ91" s="4">
        <f t="shared" si="150"/>
        <v>1</v>
      </c>
      <c r="AK91" s="4">
        <f t="shared" si="151"/>
        <v>0</v>
      </c>
      <c r="AL91" s="4">
        <f t="shared" si="152"/>
        <v>1</v>
      </c>
      <c r="AM91" s="4">
        <f t="shared" si="153"/>
        <v>0</v>
      </c>
      <c r="AN91" s="4">
        <f t="shared" si="154"/>
        <v>0</v>
      </c>
      <c r="AO91" s="4">
        <f t="shared" si="155"/>
        <v>0</v>
      </c>
      <c r="AP91" s="4">
        <f t="shared" si="156"/>
        <v>0</v>
      </c>
    </row>
    <row r="92" spans="1:42" ht="15">
      <c r="A92" s="130">
        <v>12</v>
      </c>
      <c r="B92" s="131">
        <v>41393</v>
      </c>
      <c r="C92" s="132"/>
      <c r="D92" s="267" t="str">
        <f t="shared" si="157"/>
        <v>TV Rodenbach (N)</v>
      </c>
      <c r="E92" s="134" t="str">
        <f>E21</f>
        <v>VV Ramstein I</v>
      </c>
      <c r="F92" s="135">
        <v>0</v>
      </c>
      <c r="G92" s="136">
        <v>25</v>
      </c>
      <c r="H92" s="137">
        <v>0</v>
      </c>
      <c r="I92" s="138">
        <v>25</v>
      </c>
      <c r="J92" s="135">
        <v>0</v>
      </c>
      <c r="K92" s="136">
        <v>25</v>
      </c>
      <c r="L92" s="137"/>
      <c r="M92" s="138"/>
      <c r="N92" s="135"/>
      <c r="O92" s="136"/>
      <c r="P92" s="139">
        <f t="shared" si="158"/>
        <v>0</v>
      </c>
      <c r="Q92" s="143">
        <f t="shared" si="143"/>
        <v>75</v>
      </c>
      <c r="R92" s="139">
        <f t="shared" si="159"/>
        <v>0</v>
      </c>
      <c r="S92" s="143">
        <f t="shared" si="144"/>
        <v>3</v>
      </c>
      <c r="T92" s="139">
        <f t="shared" si="160"/>
        <v>0</v>
      </c>
      <c r="U92" s="143">
        <f t="shared" si="145"/>
        <v>2</v>
      </c>
      <c r="V92" s="299"/>
      <c r="W92" s="299"/>
      <c r="X92" s="299"/>
      <c r="Y92" s="299"/>
      <c r="Z92" s="299"/>
      <c r="AA92" s="299"/>
      <c r="AB92" s="299"/>
      <c r="AC92" s="300">
        <f ca="1" t="shared" si="146"/>
      </c>
      <c r="AD92" s="300"/>
      <c r="AE92" s="301">
        <f ca="1" t="shared" si="161"/>
      </c>
      <c r="AF92" s="301"/>
      <c r="AG92" s="4">
        <f t="shared" si="147"/>
        <v>0</v>
      </c>
      <c r="AH92" s="4">
        <f t="shared" si="148"/>
        <v>1</v>
      </c>
      <c r="AI92" s="4">
        <f t="shared" si="149"/>
        <v>0</v>
      </c>
      <c r="AJ92" s="4">
        <f t="shared" si="150"/>
        <v>1</v>
      </c>
      <c r="AK92" s="4">
        <f t="shared" si="151"/>
        <v>0</v>
      </c>
      <c r="AL92" s="4">
        <f t="shared" si="152"/>
        <v>1</v>
      </c>
      <c r="AM92" s="4">
        <f t="shared" si="153"/>
        <v>0</v>
      </c>
      <c r="AN92" s="4">
        <f t="shared" si="154"/>
        <v>0</v>
      </c>
      <c r="AO92" s="4">
        <f t="shared" si="155"/>
        <v>0</v>
      </c>
      <c r="AP92" s="4">
        <f t="shared" si="156"/>
        <v>0</v>
      </c>
    </row>
    <row r="93" spans="22:23" ht="15">
      <c r="V93" s="37"/>
      <c r="W93" s="37"/>
    </row>
    <row r="94" spans="22:23" ht="15">
      <c r="V94" s="37"/>
      <c r="W94" s="37"/>
    </row>
  </sheetData>
  <sheetProtection selectLockedCells="1" selectUnlockedCells="1"/>
  <mergeCells count="207"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E3:E5"/>
    <mergeCell ref="E6:E8"/>
    <mergeCell ref="E9:E11"/>
    <mergeCell ref="E12:E14"/>
    <mergeCell ref="E15:E17"/>
    <mergeCell ref="E18:E20"/>
    <mergeCell ref="E21:E23"/>
    <mergeCell ref="E24:E26"/>
    <mergeCell ref="F28:G28"/>
    <mergeCell ref="H28:I28"/>
    <mergeCell ref="J28:K28"/>
    <mergeCell ref="L28:M28"/>
    <mergeCell ref="N28:O28"/>
    <mergeCell ref="P28:Q28"/>
    <mergeCell ref="R28:S28"/>
    <mergeCell ref="T28:U28"/>
    <mergeCell ref="V28:AC28"/>
    <mergeCell ref="V30:AB30"/>
    <mergeCell ref="AC30:AD30"/>
    <mergeCell ref="AE30:AF30"/>
    <mergeCell ref="V31:AB31"/>
    <mergeCell ref="AC31:AD31"/>
    <mergeCell ref="AE31:AF31"/>
    <mergeCell ref="V32:AB32"/>
    <mergeCell ref="AC32:AD32"/>
    <mergeCell ref="AE32:AF32"/>
    <mergeCell ref="V33:AB33"/>
    <mergeCell ref="AC33:AD33"/>
    <mergeCell ref="AE33:AF33"/>
    <mergeCell ref="V34:AB34"/>
    <mergeCell ref="AC34:AD34"/>
    <mergeCell ref="AE34:AF34"/>
    <mergeCell ref="V35:AB35"/>
    <mergeCell ref="AC35:AD35"/>
    <mergeCell ref="AE35:AF35"/>
    <mergeCell ref="V36:AB36"/>
    <mergeCell ref="AC36:AD36"/>
    <mergeCell ref="AE36:AF36"/>
    <mergeCell ref="V38:AB38"/>
    <mergeCell ref="AC38:AD38"/>
    <mergeCell ref="AE38:AF38"/>
    <mergeCell ref="V39:AB39"/>
    <mergeCell ref="AC39:AD39"/>
    <mergeCell ref="AE39:AF39"/>
    <mergeCell ref="V40:AB40"/>
    <mergeCell ref="AC40:AD40"/>
    <mergeCell ref="AE40:AF40"/>
    <mergeCell ref="V41:AB41"/>
    <mergeCell ref="AC41:AD41"/>
    <mergeCell ref="AE41:AF41"/>
    <mergeCell ref="V42:AB42"/>
    <mergeCell ref="AC42:AD42"/>
    <mergeCell ref="AE42:AF42"/>
    <mergeCell ref="V43:AB43"/>
    <mergeCell ref="AC43:AD43"/>
    <mergeCell ref="AE43:AF43"/>
    <mergeCell ref="V44:AB44"/>
    <mergeCell ref="AC44:AD44"/>
    <mergeCell ref="AE44:AF44"/>
    <mergeCell ref="V46:AB46"/>
    <mergeCell ref="AC46:AD46"/>
    <mergeCell ref="AE46:AF46"/>
    <mergeCell ref="V47:AB47"/>
    <mergeCell ref="AC47:AD47"/>
    <mergeCell ref="AE47:AF47"/>
    <mergeCell ref="V48:AB48"/>
    <mergeCell ref="AC48:AD48"/>
    <mergeCell ref="AE48:AF48"/>
    <mergeCell ref="V49:AB49"/>
    <mergeCell ref="AC49:AD49"/>
    <mergeCell ref="AE49:AF49"/>
    <mergeCell ref="V50:AB50"/>
    <mergeCell ref="AC50:AD50"/>
    <mergeCell ref="AE50:AF50"/>
    <mergeCell ref="V51:AB51"/>
    <mergeCell ref="AC51:AD51"/>
    <mergeCell ref="AE51:AF51"/>
    <mergeCell ref="V52:AB52"/>
    <mergeCell ref="AC52:AD52"/>
    <mergeCell ref="AE52:AF52"/>
    <mergeCell ref="V54:AB54"/>
    <mergeCell ref="AC54:AD54"/>
    <mergeCell ref="AE54:AF54"/>
    <mergeCell ref="V55:AB55"/>
    <mergeCell ref="AC55:AD55"/>
    <mergeCell ref="AE55:AF55"/>
    <mergeCell ref="V56:AB56"/>
    <mergeCell ref="AC56:AD56"/>
    <mergeCell ref="AE56:AF56"/>
    <mergeCell ref="V57:AB57"/>
    <mergeCell ref="AC57:AD57"/>
    <mergeCell ref="AE57:AF57"/>
    <mergeCell ref="V58:AB58"/>
    <mergeCell ref="AC58:AD58"/>
    <mergeCell ref="AE58:AF58"/>
    <mergeCell ref="V59:AB59"/>
    <mergeCell ref="AC59:AD59"/>
    <mergeCell ref="AE59:AF59"/>
    <mergeCell ref="V60:AB60"/>
    <mergeCell ref="AC60:AD60"/>
    <mergeCell ref="AE60:AF60"/>
    <mergeCell ref="V62:AB62"/>
    <mergeCell ref="AC62:AD62"/>
    <mergeCell ref="AE62:AF62"/>
    <mergeCell ref="V63:AB63"/>
    <mergeCell ref="AC63:AD63"/>
    <mergeCell ref="AE63:AF63"/>
    <mergeCell ref="V64:AB64"/>
    <mergeCell ref="AC64:AD64"/>
    <mergeCell ref="AE64:AF64"/>
    <mergeCell ref="V65:AB65"/>
    <mergeCell ref="AC65:AD65"/>
    <mergeCell ref="AE65:AF65"/>
    <mergeCell ref="V66:AB66"/>
    <mergeCell ref="AC66:AD66"/>
    <mergeCell ref="AE66:AF66"/>
    <mergeCell ref="V67:AB67"/>
    <mergeCell ref="AC67:AD67"/>
    <mergeCell ref="AE67:AF67"/>
    <mergeCell ref="V68:AB68"/>
    <mergeCell ref="AC68:AD68"/>
    <mergeCell ref="AE68:AF68"/>
    <mergeCell ref="V70:AB70"/>
    <mergeCell ref="AC70:AD70"/>
    <mergeCell ref="AE70:AF70"/>
    <mergeCell ref="V71:AB71"/>
    <mergeCell ref="AC71:AD71"/>
    <mergeCell ref="AE71:AF71"/>
    <mergeCell ref="V72:AB72"/>
    <mergeCell ref="AC72:AD72"/>
    <mergeCell ref="AE72:AF72"/>
    <mergeCell ref="V73:AB73"/>
    <mergeCell ref="AC73:AD73"/>
    <mergeCell ref="AE73:AF73"/>
    <mergeCell ref="V74:AB74"/>
    <mergeCell ref="AC74:AD74"/>
    <mergeCell ref="AE74:AF74"/>
    <mergeCell ref="V75:AB75"/>
    <mergeCell ref="AC75:AD75"/>
    <mergeCell ref="AE75:AF75"/>
    <mergeCell ref="V76:AB76"/>
    <mergeCell ref="AC76:AD76"/>
    <mergeCell ref="AE76:AF76"/>
    <mergeCell ref="V78:AB78"/>
    <mergeCell ref="AC78:AD78"/>
    <mergeCell ref="AE78:AF78"/>
    <mergeCell ref="V79:AB79"/>
    <mergeCell ref="AC79:AD79"/>
    <mergeCell ref="AE79:AF79"/>
    <mergeCell ref="V80:AB80"/>
    <mergeCell ref="AC80:AD80"/>
    <mergeCell ref="AE80:AF80"/>
    <mergeCell ref="V81:AB81"/>
    <mergeCell ref="AC81:AD81"/>
    <mergeCell ref="AE81:AF81"/>
    <mergeCell ref="V82:AB82"/>
    <mergeCell ref="AC82:AD82"/>
    <mergeCell ref="AE82:AF82"/>
    <mergeCell ref="V83:AB83"/>
    <mergeCell ref="AC83:AD83"/>
    <mergeCell ref="AE83:AF83"/>
    <mergeCell ref="V84:AB84"/>
    <mergeCell ref="AC84:AD84"/>
    <mergeCell ref="AE84:AF84"/>
    <mergeCell ref="V86:AB86"/>
    <mergeCell ref="AC86:AD86"/>
    <mergeCell ref="AE86:AF86"/>
    <mergeCell ref="V87:AB87"/>
    <mergeCell ref="AC87:AD87"/>
    <mergeCell ref="AE87:AF87"/>
    <mergeCell ref="V88:AB88"/>
    <mergeCell ref="AC88:AD88"/>
    <mergeCell ref="AE88:AF88"/>
    <mergeCell ref="V89:AB89"/>
    <mergeCell ref="AC89:AD89"/>
    <mergeCell ref="AE89:AF89"/>
    <mergeCell ref="V92:AB92"/>
    <mergeCell ref="AC92:AD92"/>
    <mergeCell ref="AE92:AF92"/>
    <mergeCell ref="V90:AB90"/>
    <mergeCell ref="AC90:AD90"/>
    <mergeCell ref="AE90:AF90"/>
    <mergeCell ref="V91:AB91"/>
    <mergeCell ref="AC91:AD91"/>
    <mergeCell ref="AE91:AF91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4"/>
  <sheetViews>
    <sheetView zoomScale="90" zoomScaleNormal="90" zoomScalePageLayoutView="0" workbookViewId="0" topLeftCell="B2">
      <selection activeCell="E3" sqref="E3:E5"/>
    </sheetView>
  </sheetViews>
  <sheetFormatPr defaultColWidth="11.421875" defaultRowHeight="15"/>
  <cols>
    <col min="1" max="1" width="6.7109375" style="1" customWidth="1"/>
    <col min="2" max="2" width="11.00390625" style="2" customWidth="1"/>
    <col min="3" max="3" width="9.8515625" style="3" customWidth="1"/>
    <col min="4" max="4" width="25.00390625" style="0" bestFit="1" customWidth="1"/>
    <col min="5" max="5" width="25.28125" style="0" bestFit="1" customWidth="1"/>
    <col min="6" max="10" width="4.00390625" style="0" customWidth="1"/>
    <col min="11" max="13" width="4.421875" style="0" bestFit="1" customWidth="1"/>
    <col min="14" max="15" width="4.00390625" style="0" customWidth="1"/>
    <col min="16" max="17" width="4.421875" style="0" bestFit="1" customWidth="1"/>
    <col min="18" max="19" width="4.00390625" style="0" customWidth="1"/>
    <col min="20" max="20" width="4.421875" style="0" bestFit="1" customWidth="1"/>
    <col min="21" max="21" width="4.00390625" style="0" customWidth="1"/>
    <col min="22" max="27" width="4.421875" style="0" customWidth="1"/>
    <col min="28" max="28" width="5.00390625" style="0" customWidth="1"/>
    <col min="29" max="29" width="3.57421875" style="0" customWidth="1"/>
    <col min="30" max="32" width="2.140625" style="0" customWidth="1"/>
    <col min="33" max="33" width="2.140625" style="4" customWidth="1"/>
    <col min="34" max="34" width="3.28125" style="4" customWidth="1"/>
    <col min="35" max="42" width="2.140625" style="4" customWidth="1"/>
    <col min="43" max="49" width="4.7109375" style="3" customWidth="1"/>
    <col min="50" max="54" width="4.7109375" style="0" customWidth="1"/>
  </cols>
  <sheetData>
    <row r="1" spans="2:51" s="5" customFormat="1" ht="12.75" customHeight="1">
      <c r="B1" s="6"/>
      <c r="C1" s="7"/>
      <c r="D1" s="8"/>
      <c r="E1" s="8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7"/>
      <c r="W1" s="317"/>
      <c r="X1" s="317"/>
      <c r="Y1" s="317"/>
      <c r="Z1" s="316"/>
      <c r="AA1" s="316"/>
      <c r="AC1" s="10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7"/>
      <c r="AR1" s="7"/>
      <c r="AS1" s="7"/>
      <c r="AT1" s="7"/>
      <c r="AU1" s="7"/>
      <c r="AV1" s="7"/>
      <c r="AW1" s="7"/>
      <c r="AX1" s="10"/>
      <c r="AY1" s="9"/>
    </row>
    <row r="2" spans="1:54" ht="85.5" customHeight="1">
      <c r="A2" s="11"/>
      <c r="B2" s="12"/>
      <c r="C2" s="13"/>
      <c r="D2" s="14"/>
      <c r="E2" s="15" t="s">
        <v>30</v>
      </c>
      <c r="F2" s="310" t="str">
        <f>E3</f>
        <v>VBC Altenglan</v>
      </c>
      <c r="G2" s="310"/>
      <c r="H2" s="310" t="str">
        <f>E6</f>
        <v>Erlenbach/Morlautern</v>
      </c>
      <c r="I2" s="310"/>
      <c r="J2" s="310" t="str">
        <f>E9</f>
        <v>TuS Olsbrücken</v>
      </c>
      <c r="K2" s="310"/>
      <c r="L2" s="310" t="str">
        <f>E12</f>
        <v>TV Otterberg</v>
      </c>
      <c r="M2" s="310"/>
      <c r="N2" s="310" t="str">
        <f>E15</f>
        <v>VV Ramstein II abgemeldet</v>
      </c>
      <c r="O2" s="310"/>
      <c r="P2" s="310" t="str">
        <f>E18</f>
        <v>Roßbach/Offenbach</v>
      </c>
      <c r="Q2" s="310"/>
      <c r="R2" s="311" t="str">
        <f>E21</f>
        <v>TSG Trippstadt (A)</v>
      </c>
      <c r="S2" s="311"/>
      <c r="T2" s="312" t="str">
        <f>E24</f>
        <v>VfB Weilerbach (N)</v>
      </c>
      <c r="U2" s="312"/>
      <c r="V2" s="313" t="s">
        <v>1</v>
      </c>
      <c r="W2" s="313"/>
      <c r="X2" s="314" t="s">
        <v>2</v>
      </c>
      <c r="Y2" s="314"/>
      <c r="Z2" s="315" t="s">
        <v>3</v>
      </c>
      <c r="AA2" s="315"/>
      <c r="AB2" s="16" t="s">
        <v>4</v>
      </c>
      <c r="AC2" s="17" t="s">
        <v>5</v>
      </c>
      <c r="AD2" s="13"/>
      <c r="AE2" s="13"/>
      <c r="AF2" s="13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3"/>
      <c r="AR2" s="13"/>
      <c r="AS2" s="13"/>
      <c r="AT2" s="13"/>
      <c r="AU2" s="13"/>
      <c r="AV2" s="13"/>
      <c r="AW2" s="13"/>
      <c r="AX2" s="19"/>
      <c r="AY2" s="18"/>
      <c r="AZ2" s="11"/>
      <c r="BA2" s="11"/>
      <c r="BB2" s="11"/>
    </row>
    <row r="3" spans="4:51" ht="12.75" customHeight="1">
      <c r="D3" s="20"/>
      <c r="E3" s="309" t="s">
        <v>31</v>
      </c>
      <c r="F3" s="21" t="s">
        <v>7</v>
      </c>
      <c r="G3" s="22" t="s">
        <v>7</v>
      </c>
      <c r="H3" s="23">
        <f>P30</f>
        <v>96</v>
      </c>
      <c r="I3" s="24">
        <f>Q30</f>
        <v>81</v>
      </c>
      <c r="J3" s="25">
        <f>P31</f>
        <v>92</v>
      </c>
      <c r="K3" s="26">
        <f>Q31</f>
        <v>77</v>
      </c>
      <c r="L3" s="23">
        <f>P32</f>
        <v>76</v>
      </c>
      <c r="M3" s="27">
        <f>Q32</f>
        <v>60</v>
      </c>
      <c r="N3" s="198">
        <f>P33</f>
      </c>
      <c r="O3" s="199">
        <f>Q33</f>
      </c>
      <c r="P3" s="23">
        <f>P34</f>
        <v>3</v>
      </c>
      <c r="Q3" s="27">
        <f>Q34</f>
        <v>2</v>
      </c>
      <c r="R3" s="21">
        <f>P35</f>
        <v>97</v>
      </c>
      <c r="S3" s="28">
        <f>Q35</f>
        <v>82</v>
      </c>
      <c r="T3" s="291">
        <f>P36</f>
        <v>75</v>
      </c>
      <c r="U3" s="253">
        <f>Q36</f>
        <v>0</v>
      </c>
      <c r="V3" s="30">
        <f aca="true" t="shared" si="0" ref="V3:W5">SUM(H3,J3,L3,N3,P3,R3,T3)</f>
        <v>439</v>
      </c>
      <c r="W3" s="31">
        <f t="shared" si="0"/>
        <v>302</v>
      </c>
      <c r="X3" s="31">
        <f>SUM(G6,G9,G12,G15,G18,G21,G24)</f>
        <v>310</v>
      </c>
      <c r="Y3" s="32">
        <f>SUM(F6,F9,F12,F15,F18,F21,F24)</f>
        <v>320</v>
      </c>
      <c r="Z3" s="33">
        <f>V3+X3</f>
        <v>749</v>
      </c>
      <c r="AA3" s="34">
        <f aca="true" t="shared" si="1" ref="AA3:AA26">W3+Y3</f>
        <v>622</v>
      </c>
      <c r="AB3" s="35">
        <f>Z3-AA3</f>
        <v>127</v>
      </c>
      <c r="AC3" s="36">
        <f>IF(AD4&lt;AD25,AP4,AP4-1)</f>
        <v>1</v>
      </c>
      <c r="AD3" s="4">
        <f>Z5*100-AA5</f>
        <v>1794</v>
      </c>
      <c r="AE3" s="4">
        <f>AB4</f>
        <v>14</v>
      </c>
      <c r="AF3" s="4">
        <f>Z4</f>
        <v>29</v>
      </c>
      <c r="AQ3" s="4"/>
      <c r="AR3" s="4"/>
      <c r="AS3" s="4"/>
      <c r="AT3" s="4"/>
      <c r="AU3" s="4"/>
      <c r="AX3" s="37"/>
      <c r="AY3" s="4"/>
    </row>
    <row r="4" spans="4:51" ht="12.75" customHeight="1">
      <c r="D4" s="20"/>
      <c r="E4" s="309"/>
      <c r="F4" s="38" t="s">
        <v>7</v>
      </c>
      <c r="G4" s="39" t="s">
        <v>7</v>
      </c>
      <c r="H4" s="40">
        <f>R30</f>
        <v>3</v>
      </c>
      <c r="I4" s="41">
        <f>S30</f>
        <v>1</v>
      </c>
      <c r="J4" s="42">
        <f>R31</f>
        <v>3</v>
      </c>
      <c r="K4" s="43">
        <f>S31</f>
        <v>1</v>
      </c>
      <c r="L4" s="40">
        <f>R32</f>
        <v>3</v>
      </c>
      <c r="M4" s="44">
        <f>S32</f>
        <v>0</v>
      </c>
      <c r="N4" s="207">
        <f>R33</f>
      </c>
      <c r="O4" s="208">
        <f>S33</f>
      </c>
      <c r="P4" s="40">
        <f>R34</f>
        <v>3</v>
      </c>
      <c r="Q4" s="44">
        <f>S34</f>
        <v>2</v>
      </c>
      <c r="R4" s="38">
        <f>R35</f>
        <v>3</v>
      </c>
      <c r="S4" s="45">
        <f>S35</f>
        <v>1</v>
      </c>
      <c r="T4" s="292">
        <f>R36</f>
        <v>3</v>
      </c>
      <c r="U4" s="254">
        <f>S36</f>
        <v>0</v>
      </c>
      <c r="V4" s="47">
        <f t="shared" si="0"/>
        <v>18</v>
      </c>
      <c r="W4" s="48">
        <f t="shared" si="0"/>
        <v>5</v>
      </c>
      <c r="X4" s="48">
        <f>SUM(G7,G10,G13,G16,G19,G22,G25)</f>
        <v>11</v>
      </c>
      <c r="Y4" s="49">
        <f>SUM(F7,F10,F13,F16,F19,F22,F25)</f>
        <v>10</v>
      </c>
      <c r="Z4" s="50">
        <f aca="true" t="shared" si="2" ref="Z4:Z26">V4+X4</f>
        <v>29</v>
      </c>
      <c r="AA4" s="51">
        <f t="shared" si="1"/>
        <v>15</v>
      </c>
      <c r="AB4" s="52">
        <f>Z4-AA4</f>
        <v>14</v>
      </c>
      <c r="AC4" s="53"/>
      <c r="AD4" s="54">
        <f>AD3*10000+AE3*100+AF3</f>
        <v>17941429</v>
      </c>
      <c r="AE4" s="4"/>
      <c r="AF4" s="4"/>
      <c r="AH4" s="4">
        <f>IF(AD4&lt;AD7,11,10)</f>
        <v>10</v>
      </c>
      <c r="AI4" s="4">
        <f>IF(AD4&lt;AD10,AH4,AH4-1)</f>
        <v>9</v>
      </c>
      <c r="AJ4" s="4">
        <f>IF(AD4&lt;AD13,AI4,AI4-1)</f>
        <v>8</v>
      </c>
      <c r="AK4" s="4">
        <f>IF(AD4&lt;AD16,AJ4,AJ4-1)</f>
        <v>7</v>
      </c>
      <c r="AL4" s="4">
        <f>IF(AD4&lt;AD19,AK4,AK4-1)</f>
        <v>6</v>
      </c>
      <c r="AM4" s="4">
        <f>IF(AD4&lt;AD22,AL4,AL4-1)</f>
        <v>5</v>
      </c>
      <c r="AN4" s="4">
        <f>AM4-1</f>
        <v>4</v>
      </c>
      <c r="AO4" s="4">
        <f>AN4-1</f>
        <v>3</v>
      </c>
      <c r="AP4" s="4">
        <f>AO4-1</f>
        <v>2</v>
      </c>
      <c r="AQ4" s="4"/>
      <c r="AR4" s="4"/>
      <c r="AS4" s="4"/>
      <c r="AT4" s="4"/>
      <c r="AU4" s="4"/>
      <c r="AX4" s="37"/>
      <c r="AY4" s="4"/>
    </row>
    <row r="5" spans="4:51" ht="12.75" customHeight="1">
      <c r="D5" s="20"/>
      <c r="E5" s="309"/>
      <c r="F5" s="55" t="s">
        <v>7</v>
      </c>
      <c r="G5" s="56" t="s">
        <v>7</v>
      </c>
      <c r="H5" s="57">
        <f>T30</f>
        <v>2</v>
      </c>
      <c r="I5" s="58">
        <f>U30</f>
        <v>0</v>
      </c>
      <c r="J5" s="59">
        <f>T31</f>
        <v>2</v>
      </c>
      <c r="K5" s="60">
        <f>U31</f>
        <v>0</v>
      </c>
      <c r="L5" s="57">
        <f>T32</f>
        <v>2</v>
      </c>
      <c r="M5" s="61">
        <f>U32</f>
        <v>0</v>
      </c>
      <c r="N5" s="225">
        <f>T33</f>
      </c>
      <c r="O5" s="226">
        <f>U33</f>
      </c>
      <c r="P5" s="57">
        <f>T34</f>
        <v>2</v>
      </c>
      <c r="Q5" s="61">
        <f>U34</f>
        <v>0</v>
      </c>
      <c r="R5" s="55">
        <f>T35</f>
        <v>2</v>
      </c>
      <c r="S5" s="62">
        <f>U35</f>
        <v>0</v>
      </c>
      <c r="T5" s="293">
        <f>T36</f>
        <v>2</v>
      </c>
      <c r="U5" s="278">
        <f>U36</f>
        <v>0</v>
      </c>
      <c r="V5" s="64">
        <f t="shared" si="0"/>
        <v>12</v>
      </c>
      <c r="W5" s="65">
        <f t="shared" si="0"/>
        <v>0</v>
      </c>
      <c r="X5" s="65">
        <f>SUM(G8,G11,G14,G17,G20,G23,G26)</f>
        <v>6</v>
      </c>
      <c r="Y5" s="66">
        <f>SUM(F8,F11,F14,F17,F20,F23,F26)</f>
        <v>6</v>
      </c>
      <c r="Z5" s="67">
        <f t="shared" si="2"/>
        <v>18</v>
      </c>
      <c r="AA5" s="68">
        <f t="shared" si="1"/>
        <v>6</v>
      </c>
      <c r="AB5" s="69"/>
      <c r="AC5" s="70"/>
      <c r="AD5" s="4"/>
      <c r="AE5" s="4"/>
      <c r="AF5" s="4"/>
      <c r="AQ5" s="4"/>
      <c r="AR5" s="4"/>
      <c r="AS5" s="4"/>
      <c r="AT5" s="4"/>
      <c r="AU5" s="4"/>
      <c r="AX5" s="37"/>
      <c r="AY5" s="4"/>
    </row>
    <row r="6" spans="4:51" ht="12.75" customHeight="1">
      <c r="D6" s="20"/>
      <c r="E6" s="309" t="s">
        <v>32</v>
      </c>
      <c r="F6" s="23">
        <f>P38</f>
        <v>75</v>
      </c>
      <c r="G6" s="27">
        <f>Q38</f>
        <v>59</v>
      </c>
      <c r="H6" s="71" t="s">
        <v>7</v>
      </c>
      <c r="I6" s="72" t="s">
        <v>7</v>
      </c>
      <c r="J6" s="23">
        <f>P39</f>
        <v>76</v>
      </c>
      <c r="K6" s="27">
        <f>Q39</f>
        <v>61</v>
      </c>
      <c r="L6" s="71">
        <f>P40</f>
        <v>106</v>
      </c>
      <c r="M6" s="72">
        <f>Q40</f>
        <v>88</v>
      </c>
      <c r="N6" s="227">
        <f>P41</f>
      </c>
      <c r="O6" s="228">
        <f>Q41</f>
      </c>
      <c r="P6" s="71">
        <f>P42</f>
        <v>86</v>
      </c>
      <c r="Q6" s="72">
        <f>Q42</f>
        <v>81</v>
      </c>
      <c r="R6" s="242">
        <f>P43</f>
        <v>75</v>
      </c>
      <c r="S6" s="277">
        <f>Q43</f>
        <v>0</v>
      </c>
      <c r="T6" s="76">
        <f>P44</f>
        <v>100</v>
      </c>
      <c r="U6" s="77">
        <f>Q44</f>
        <v>64</v>
      </c>
      <c r="V6" s="78">
        <f aca="true" t="shared" si="3" ref="V6:W8">SUM(F6,J6,L6,N6,P6,R6,T6)</f>
        <v>518</v>
      </c>
      <c r="W6" s="79">
        <f t="shared" si="3"/>
        <v>353</v>
      </c>
      <c r="X6" s="79">
        <f>SUM(I3,I9,I12,I15,I18,I21,I24)</f>
        <v>388</v>
      </c>
      <c r="Y6" s="80">
        <f>SUM(H3,H9,H12,H15,H18,H21,H24)</f>
        <v>469</v>
      </c>
      <c r="Z6" s="81">
        <f t="shared" si="2"/>
        <v>906</v>
      </c>
      <c r="AA6" s="34">
        <f t="shared" si="1"/>
        <v>822</v>
      </c>
      <c r="AB6" s="35">
        <f aca="true" t="shared" si="4" ref="AB6:AB25">Z6-AA6</f>
        <v>84</v>
      </c>
      <c r="AC6" s="36">
        <f>IF(AD7&lt;AD4,AP7,AP7-1)</f>
        <v>3</v>
      </c>
      <c r="AD6" s="4">
        <f>Z8*100-AA8</f>
        <v>1390</v>
      </c>
      <c r="AE6" s="4">
        <f>AB7</f>
        <v>5</v>
      </c>
      <c r="AF6" s="4">
        <f>Z7</f>
        <v>24</v>
      </c>
      <c r="AQ6" s="4"/>
      <c r="AR6" s="4"/>
      <c r="AS6" s="4"/>
      <c r="AT6" s="4"/>
      <c r="AU6" s="4"/>
      <c r="AX6" s="37"/>
      <c r="AY6" s="4"/>
    </row>
    <row r="7" spans="4:51" ht="12.75" customHeight="1">
      <c r="D7" s="20"/>
      <c r="E7" s="309"/>
      <c r="F7" s="40">
        <f>R38</f>
        <v>3</v>
      </c>
      <c r="G7" s="44">
        <f>S38</f>
        <v>0</v>
      </c>
      <c r="H7" s="38" t="s">
        <v>7</v>
      </c>
      <c r="I7" s="39" t="s">
        <v>7</v>
      </c>
      <c r="J7" s="40">
        <f>R39</f>
        <v>3</v>
      </c>
      <c r="K7" s="44">
        <f>S39</f>
        <v>0</v>
      </c>
      <c r="L7" s="38">
        <f>R40</f>
        <v>3</v>
      </c>
      <c r="M7" s="39">
        <f>S40</f>
        <v>2</v>
      </c>
      <c r="N7" s="209">
        <f>R41</f>
      </c>
      <c r="O7" s="210">
        <f>S41</f>
      </c>
      <c r="P7" s="38">
        <f>R42</f>
        <v>3</v>
      </c>
      <c r="Q7" s="39">
        <f>S42</f>
        <v>1</v>
      </c>
      <c r="R7" s="244">
        <f>R43</f>
        <v>3</v>
      </c>
      <c r="S7" s="254">
        <f>S43</f>
        <v>0</v>
      </c>
      <c r="T7" s="42">
        <f>R44</f>
        <v>3</v>
      </c>
      <c r="U7" s="45">
        <f>S44</f>
        <v>1</v>
      </c>
      <c r="V7" s="82">
        <f t="shared" si="3"/>
        <v>18</v>
      </c>
      <c r="W7" s="48">
        <f t="shared" si="3"/>
        <v>4</v>
      </c>
      <c r="X7" s="79">
        <f>SUM(I4,I10,I13,I16,I19,I22,I25)</f>
        <v>6</v>
      </c>
      <c r="Y7" s="49">
        <f>SUM(H4,H10,H13,H16,H19,H22,H25)</f>
        <v>15</v>
      </c>
      <c r="Z7" s="50">
        <f t="shared" si="2"/>
        <v>24</v>
      </c>
      <c r="AA7" s="51">
        <f t="shared" si="1"/>
        <v>19</v>
      </c>
      <c r="AB7" s="52">
        <f t="shared" si="4"/>
        <v>5</v>
      </c>
      <c r="AC7" s="53"/>
      <c r="AD7" s="54">
        <f>AD6*10000+AE6*100+AF6</f>
        <v>13900524</v>
      </c>
      <c r="AE7" s="4"/>
      <c r="AF7" s="4"/>
      <c r="AH7" s="4">
        <f>IF(AD7&lt;AD10,11,10)</f>
        <v>10</v>
      </c>
      <c r="AI7" s="4">
        <f>IF(AD7&lt;AD13,AH7,AH7-1)</f>
        <v>10</v>
      </c>
      <c r="AJ7" s="4">
        <f>IF(AD7&lt;AD16,AI7,AI7-1)</f>
        <v>9</v>
      </c>
      <c r="AK7" s="4">
        <f>IF(AD7&lt;AD19,AJ7,AJ7-1)</f>
        <v>8</v>
      </c>
      <c r="AL7" s="4">
        <f>IF(AD7&lt;AD22,AK7,AK7-1)</f>
        <v>7</v>
      </c>
      <c r="AM7" s="4">
        <f>IF(AD7&lt;AD25,AL7,AL7-1)</f>
        <v>6</v>
      </c>
      <c r="AN7" s="4">
        <f>AM7-1</f>
        <v>5</v>
      </c>
      <c r="AO7" s="4">
        <f>AN7-1</f>
        <v>4</v>
      </c>
      <c r="AP7" s="4">
        <f>AO7-1</f>
        <v>3</v>
      </c>
      <c r="AQ7" s="4"/>
      <c r="AR7" s="4"/>
      <c r="AS7" s="4"/>
      <c r="AT7" s="4"/>
      <c r="AU7" s="4"/>
      <c r="AX7" s="37"/>
      <c r="AY7" s="4"/>
    </row>
    <row r="8" spans="4:51" ht="12.75" customHeight="1">
      <c r="D8" s="20"/>
      <c r="E8" s="309"/>
      <c r="F8" s="57">
        <f>T38</f>
        <v>2</v>
      </c>
      <c r="G8" s="61">
        <f>U38</f>
        <v>0</v>
      </c>
      <c r="H8" s="55" t="s">
        <v>7</v>
      </c>
      <c r="I8" s="56" t="s">
        <v>7</v>
      </c>
      <c r="J8" s="57">
        <f>T39</f>
        <v>2</v>
      </c>
      <c r="K8" s="61">
        <f>U39</f>
        <v>0</v>
      </c>
      <c r="L8" s="55">
        <f>T40</f>
        <v>2</v>
      </c>
      <c r="M8" s="56">
        <f>U40</f>
        <v>0</v>
      </c>
      <c r="N8" s="229">
        <f>T41</f>
      </c>
      <c r="O8" s="230">
        <f>U41</f>
      </c>
      <c r="P8" s="55">
        <f>T42</f>
        <v>2</v>
      </c>
      <c r="Q8" s="56">
        <f>U42</f>
        <v>0</v>
      </c>
      <c r="R8" s="246">
        <f>T43</f>
        <v>2</v>
      </c>
      <c r="S8" s="278">
        <f>U43</f>
        <v>0</v>
      </c>
      <c r="T8" s="59">
        <f>T44</f>
        <v>2</v>
      </c>
      <c r="U8" s="62">
        <f>U44</f>
        <v>0</v>
      </c>
      <c r="V8" s="83">
        <f t="shared" si="3"/>
        <v>12</v>
      </c>
      <c r="W8" s="65">
        <f t="shared" si="3"/>
        <v>0</v>
      </c>
      <c r="X8" s="79">
        <f>SUM(I5,I11,I14,I17,I20,I23,I26)</f>
        <v>2</v>
      </c>
      <c r="Y8" s="66">
        <f>SUM(H5,H11,H14,H17,H20,H23,H26)</f>
        <v>10</v>
      </c>
      <c r="Z8" s="67">
        <f t="shared" si="2"/>
        <v>14</v>
      </c>
      <c r="AA8" s="68">
        <f t="shared" si="1"/>
        <v>10</v>
      </c>
      <c r="AB8" s="69"/>
      <c r="AC8" s="70"/>
      <c r="AD8" s="4"/>
      <c r="AE8" s="4"/>
      <c r="AF8" s="4"/>
      <c r="AQ8" s="4"/>
      <c r="AR8" s="4"/>
      <c r="AS8" s="4"/>
      <c r="AT8" s="4"/>
      <c r="AU8" s="4"/>
      <c r="AX8" s="37"/>
      <c r="AY8" s="4"/>
    </row>
    <row r="9" spans="4:51" ht="12.75" customHeight="1">
      <c r="D9" s="20"/>
      <c r="E9" s="309" t="s">
        <v>33</v>
      </c>
      <c r="F9" s="279">
        <f>P46</f>
        <v>75</v>
      </c>
      <c r="G9" s="280">
        <f>Q46</f>
        <v>0</v>
      </c>
      <c r="H9" s="23">
        <f>P47</f>
        <v>96</v>
      </c>
      <c r="I9" s="27">
        <f>Q47</f>
        <v>80</v>
      </c>
      <c r="J9" s="21" t="s">
        <v>7</v>
      </c>
      <c r="K9" s="22" t="s">
        <v>7</v>
      </c>
      <c r="L9" s="23">
        <f>P48</f>
        <v>105</v>
      </c>
      <c r="M9" s="27">
        <f>Q48</f>
        <v>91</v>
      </c>
      <c r="N9" s="198">
        <f>P49</f>
      </c>
      <c r="O9" s="199">
        <f>Q49</f>
      </c>
      <c r="P9" s="23">
        <f>P50</f>
        <v>76</v>
      </c>
      <c r="Q9" s="27">
        <f>Q50</f>
        <v>51</v>
      </c>
      <c r="R9" s="21">
        <f>P51</f>
        <v>51</v>
      </c>
      <c r="S9" s="28">
        <f>Q51</f>
        <v>75</v>
      </c>
      <c r="T9" s="29">
        <f>P52</f>
        <v>75</v>
      </c>
      <c r="U9" s="24">
        <f>Q52</f>
        <v>20</v>
      </c>
      <c r="V9" s="84">
        <f aca="true" t="shared" si="5" ref="V9:W11">SUM(F9,H9,L9,N9,P9,R9,T9)</f>
        <v>478</v>
      </c>
      <c r="W9" s="31">
        <f t="shared" si="5"/>
        <v>317</v>
      </c>
      <c r="X9" s="31">
        <f>SUM(K3,K6,K12,K15,K18,K21,K24)</f>
        <v>425</v>
      </c>
      <c r="Y9" s="32">
        <f>SUM(J3,J6,J12,J15,J18,J21,J24)</f>
        <v>498</v>
      </c>
      <c r="Z9" s="81">
        <f t="shared" si="2"/>
        <v>903</v>
      </c>
      <c r="AA9" s="34">
        <f t="shared" si="1"/>
        <v>815</v>
      </c>
      <c r="AB9" s="35">
        <f t="shared" si="4"/>
        <v>88</v>
      </c>
      <c r="AC9" s="36">
        <f>IF(AD10&lt;AD7,AP10,AP10-1)</f>
        <v>5</v>
      </c>
      <c r="AD9" s="4">
        <f>Z11*100-AA11</f>
        <v>1390</v>
      </c>
      <c r="AE9" s="4">
        <f>AB10</f>
        <v>4</v>
      </c>
      <c r="AF9" s="4">
        <f>Z10</f>
        <v>24</v>
      </c>
      <c r="AQ9" s="4"/>
      <c r="AR9" s="4"/>
      <c r="AS9" s="4"/>
      <c r="AT9" s="4"/>
      <c r="AU9" s="4"/>
      <c r="AX9" s="37"/>
      <c r="AY9" s="4"/>
    </row>
    <row r="10" spans="4:51" ht="12.75" customHeight="1">
      <c r="D10" s="20"/>
      <c r="E10" s="309"/>
      <c r="F10" s="261">
        <f>R46</f>
        <v>3</v>
      </c>
      <c r="G10" s="262">
        <f>S46</f>
        <v>0</v>
      </c>
      <c r="H10" s="40">
        <f>R47</f>
        <v>3</v>
      </c>
      <c r="I10" s="44">
        <f>S47</f>
        <v>1</v>
      </c>
      <c r="J10" s="38" t="s">
        <v>7</v>
      </c>
      <c r="K10" s="39" t="s">
        <v>7</v>
      </c>
      <c r="L10" s="40">
        <f>R48</f>
        <v>3</v>
      </c>
      <c r="M10" s="44">
        <f>S48</f>
        <v>2</v>
      </c>
      <c r="N10" s="207">
        <f>R49</f>
      </c>
      <c r="O10" s="208">
        <f>S49</f>
      </c>
      <c r="P10" s="40">
        <f>R50</f>
        <v>3</v>
      </c>
      <c r="Q10" s="44">
        <f>S50</f>
        <v>0</v>
      </c>
      <c r="R10" s="38">
        <f>R51</f>
        <v>0</v>
      </c>
      <c r="S10" s="45">
        <f>S51</f>
        <v>3</v>
      </c>
      <c r="T10" s="46">
        <f>R52</f>
        <v>3</v>
      </c>
      <c r="U10" s="41">
        <f>S52</f>
        <v>0</v>
      </c>
      <c r="V10" s="82">
        <f t="shared" si="5"/>
        <v>15</v>
      </c>
      <c r="W10" s="48">
        <f t="shared" si="5"/>
        <v>6</v>
      </c>
      <c r="X10" s="48">
        <f>SUM(K4,K7,K13,K16,K19,K22,K25)</f>
        <v>9</v>
      </c>
      <c r="Y10" s="49">
        <f>SUM(J4,J7,J13,J16,J19,J22,J25)</f>
        <v>14</v>
      </c>
      <c r="Z10" s="50">
        <f t="shared" si="2"/>
        <v>24</v>
      </c>
      <c r="AA10" s="51">
        <f t="shared" si="1"/>
        <v>20</v>
      </c>
      <c r="AB10" s="52">
        <f t="shared" si="4"/>
        <v>4</v>
      </c>
      <c r="AC10" s="53"/>
      <c r="AD10" s="54">
        <f>AD9*10000+AE9*100+AF9</f>
        <v>13900424</v>
      </c>
      <c r="AE10" s="4"/>
      <c r="AF10" s="4"/>
      <c r="AH10" s="4">
        <f>IF(AD10&lt;AD13,11,10)</f>
        <v>11</v>
      </c>
      <c r="AI10" s="4">
        <f>IF(AD10&lt;AD16,AH10,AH10-1)</f>
        <v>10</v>
      </c>
      <c r="AJ10" s="4">
        <f>IF(AD10&lt;AD19,AI10,AI10-1)</f>
        <v>9</v>
      </c>
      <c r="AK10" s="4">
        <f>IF(AD10&lt;AD22,AJ10,AJ10-1)</f>
        <v>9</v>
      </c>
      <c r="AL10" s="4">
        <f>IF(AD10&lt;AD25,AK10,AK10-1)</f>
        <v>8</v>
      </c>
      <c r="AM10" s="4">
        <f>IF(AD10&lt;AD4,AL10,AL10-1)</f>
        <v>8</v>
      </c>
      <c r="AN10" s="4">
        <f>AM10-1</f>
        <v>7</v>
      </c>
      <c r="AO10" s="4">
        <f>AN10-1</f>
        <v>6</v>
      </c>
      <c r="AP10" s="4">
        <f>AO10-1</f>
        <v>5</v>
      </c>
      <c r="AQ10" s="4"/>
      <c r="AR10" s="4"/>
      <c r="AS10" s="4"/>
      <c r="AT10" s="4"/>
      <c r="AU10" s="4"/>
      <c r="AX10" s="37"/>
      <c r="AY10" s="4"/>
    </row>
    <row r="11" spans="4:51" ht="12.75" customHeight="1">
      <c r="D11" s="20"/>
      <c r="E11" s="309"/>
      <c r="F11" s="281">
        <f>T46</f>
        <v>2</v>
      </c>
      <c r="G11" s="282">
        <f>U46</f>
        <v>0</v>
      </c>
      <c r="H11" s="87">
        <f>T47</f>
        <v>2</v>
      </c>
      <c r="I11" s="88">
        <f>U47</f>
        <v>0</v>
      </c>
      <c r="J11" s="85" t="s">
        <v>7</v>
      </c>
      <c r="K11" s="86" t="s">
        <v>7</v>
      </c>
      <c r="L11" s="87">
        <f>T48</f>
        <v>2</v>
      </c>
      <c r="M11" s="88">
        <f>U48</f>
        <v>0</v>
      </c>
      <c r="N11" s="216">
        <f>T49</f>
      </c>
      <c r="O11" s="217">
        <f>U49</f>
      </c>
      <c r="P11" s="87">
        <f>T50</f>
        <v>2</v>
      </c>
      <c r="Q11" s="88">
        <f>U50</f>
        <v>0</v>
      </c>
      <c r="R11" s="85">
        <f>T51</f>
        <v>0</v>
      </c>
      <c r="S11" s="89">
        <f>U51</f>
        <v>2</v>
      </c>
      <c r="T11" s="90">
        <f>T52</f>
        <v>2</v>
      </c>
      <c r="U11" s="91">
        <f>U52</f>
        <v>0</v>
      </c>
      <c r="V11" s="92">
        <f t="shared" si="5"/>
        <v>10</v>
      </c>
      <c r="W11" s="93">
        <f t="shared" si="5"/>
        <v>2</v>
      </c>
      <c r="X11" s="93">
        <f>SUM(K5,K8,K14,K17,K20,K23,K26)</f>
        <v>4</v>
      </c>
      <c r="Y11" s="94">
        <f>SUM(J5,J8,J14,J17,J20,J23,J26)</f>
        <v>8</v>
      </c>
      <c r="Z11" s="95">
        <f t="shared" si="2"/>
        <v>14</v>
      </c>
      <c r="AA11" s="96">
        <f t="shared" si="1"/>
        <v>10</v>
      </c>
      <c r="AB11" s="69"/>
      <c r="AC11" s="70"/>
      <c r="AD11" s="4"/>
      <c r="AE11" s="4"/>
      <c r="AF11" s="4"/>
      <c r="AQ11" s="4"/>
      <c r="AR11" s="4"/>
      <c r="AS11" s="4"/>
      <c r="AT11" s="4"/>
      <c r="AU11" s="4"/>
      <c r="AX11" s="37"/>
      <c r="AY11" s="4"/>
    </row>
    <row r="12" spans="4:51" ht="12.75" customHeight="1">
      <c r="D12" s="20"/>
      <c r="E12" s="309" t="s">
        <v>34</v>
      </c>
      <c r="F12" s="23">
        <f>P54</f>
        <v>97</v>
      </c>
      <c r="G12" s="27">
        <f>Q54</f>
        <v>98</v>
      </c>
      <c r="H12" s="21">
        <f>P55</f>
        <v>78</v>
      </c>
      <c r="I12" s="22">
        <f>Q55</f>
        <v>64</v>
      </c>
      <c r="J12" s="23">
        <f>P56</f>
        <v>95</v>
      </c>
      <c r="K12" s="27">
        <f>Q56</f>
        <v>106</v>
      </c>
      <c r="L12" s="21" t="s">
        <v>7</v>
      </c>
      <c r="M12" s="22" t="s">
        <v>7</v>
      </c>
      <c r="N12" s="200">
        <f>P57</f>
      </c>
      <c r="O12" s="201">
        <f>Q57</f>
      </c>
      <c r="P12" s="21">
        <f>P58</f>
        <v>75</v>
      </c>
      <c r="Q12" s="22">
        <f>Q58</f>
        <v>53</v>
      </c>
      <c r="R12" s="148">
        <f>P59</f>
        <v>75</v>
      </c>
      <c r="S12" s="149">
        <f>Q59</f>
        <v>0</v>
      </c>
      <c r="T12" s="25">
        <f>P60</f>
        <v>94</v>
      </c>
      <c r="U12" s="28">
        <f>Q60</f>
        <v>63</v>
      </c>
      <c r="V12" s="84">
        <f aca="true" t="shared" si="6" ref="V12:W14">SUM(F12,H12,J12,N12,P12,R12,T12)</f>
        <v>514</v>
      </c>
      <c r="W12" s="31">
        <f t="shared" si="6"/>
        <v>384</v>
      </c>
      <c r="X12" s="31">
        <f>SUM(M3,M6,M9,M15,M18,M21,M24)</f>
        <v>457</v>
      </c>
      <c r="Y12" s="32">
        <f>SUM(L3,L6,L9,L15,L18,L21,L24)</f>
        <v>498</v>
      </c>
      <c r="Z12" s="81">
        <f t="shared" si="2"/>
        <v>971</v>
      </c>
      <c r="AA12" s="34">
        <f t="shared" si="1"/>
        <v>882</v>
      </c>
      <c r="AB12" s="35">
        <f t="shared" si="4"/>
        <v>89</v>
      </c>
      <c r="AC12" s="36">
        <f>IF(AD13&lt;AD10,AP13,AP13-1)</f>
        <v>2</v>
      </c>
      <c r="AD12" s="4">
        <f>Z14*100-AA14</f>
        <v>1390</v>
      </c>
      <c r="AE12" s="4">
        <f>AB13</f>
        <v>7</v>
      </c>
      <c r="AF12" s="4">
        <f>Z13</f>
        <v>27</v>
      </c>
      <c r="AQ12" s="4"/>
      <c r="AR12" s="4"/>
      <c r="AS12" s="4"/>
      <c r="AT12" s="4"/>
      <c r="AU12" s="4"/>
      <c r="AX12" s="37"/>
      <c r="AY12" s="4"/>
    </row>
    <row r="13" spans="4:51" ht="12.75" customHeight="1">
      <c r="D13" s="20"/>
      <c r="E13" s="309"/>
      <c r="F13" s="40">
        <f>R54</f>
        <v>3</v>
      </c>
      <c r="G13" s="44">
        <f>S54</f>
        <v>2</v>
      </c>
      <c r="H13" s="38">
        <f>R55</f>
        <v>3</v>
      </c>
      <c r="I13" s="39">
        <f>S55</f>
        <v>0</v>
      </c>
      <c r="J13" s="40">
        <f>R56</f>
        <v>3</v>
      </c>
      <c r="K13" s="44">
        <f>S56</f>
        <v>2</v>
      </c>
      <c r="L13" s="38" t="s">
        <v>7</v>
      </c>
      <c r="M13" s="39" t="s">
        <v>7</v>
      </c>
      <c r="N13" s="209">
        <f>R57</f>
      </c>
      <c r="O13" s="210">
        <f>S57</f>
      </c>
      <c r="P13" s="38">
        <f>R58</f>
        <v>3</v>
      </c>
      <c r="Q13" s="39">
        <f>S58</f>
        <v>0</v>
      </c>
      <c r="R13" s="150">
        <f>R59</f>
        <v>3</v>
      </c>
      <c r="S13" s="151">
        <f>S59</f>
        <v>0</v>
      </c>
      <c r="T13" s="42">
        <f>R60</f>
        <v>3</v>
      </c>
      <c r="U13" s="45">
        <f>S60</f>
        <v>1</v>
      </c>
      <c r="V13" s="82">
        <f t="shared" si="6"/>
        <v>18</v>
      </c>
      <c r="W13" s="48">
        <f t="shared" si="6"/>
        <v>5</v>
      </c>
      <c r="X13" s="48">
        <f>SUM(M4,M7,M10,M16,M19,M22,M25)</f>
        <v>9</v>
      </c>
      <c r="Y13" s="49">
        <f>SUM(L4,L7,L10,L16,L19,L22,L25)</f>
        <v>15</v>
      </c>
      <c r="Z13" s="50">
        <f t="shared" si="2"/>
        <v>27</v>
      </c>
      <c r="AA13" s="51">
        <f t="shared" si="1"/>
        <v>20</v>
      </c>
      <c r="AB13" s="52">
        <f t="shared" si="4"/>
        <v>7</v>
      </c>
      <c r="AC13" s="53"/>
      <c r="AD13" s="54">
        <f>AD12*10000+AE12*100+AF12</f>
        <v>13900727</v>
      </c>
      <c r="AE13" s="4"/>
      <c r="AF13" s="4"/>
      <c r="AH13" s="4">
        <f>IF(AD13&lt;AD16,11,10)</f>
        <v>10</v>
      </c>
      <c r="AI13" s="4">
        <f>IF(AD13&lt;AD19,AH13,AH13-1)</f>
        <v>9</v>
      </c>
      <c r="AJ13" s="4">
        <f>IF(AD13&lt;AD22,AI13,AI13-1)</f>
        <v>8</v>
      </c>
      <c r="AK13" s="4">
        <f>IF(AD13&lt;AD25,AJ13,AJ13-1)</f>
        <v>7</v>
      </c>
      <c r="AL13" s="4">
        <f>IF(AD13&lt;AD4,AK13,AK13-1)</f>
        <v>7</v>
      </c>
      <c r="AM13" s="4">
        <f>IF(AD13&lt;AD7,AL13,AL13-1)</f>
        <v>6</v>
      </c>
      <c r="AN13" s="4">
        <f>AM13-1</f>
        <v>5</v>
      </c>
      <c r="AO13" s="4">
        <f>AN13-1</f>
        <v>4</v>
      </c>
      <c r="AP13" s="4">
        <f>AO13-1</f>
        <v>3</v>
      </c>
      <c r="AQ13" s="4"/>
      <c r="AR13" s="4"/>
      <c r="AS13" s="4"/>
      <c r="AT13" s="4"/>
      <c r="AU13" s="4"/>
      <c r="AX13" s="37"/>
      <c r="AY13" s="4"/>
    </row>
    <row r="14" spans="4:51" ht="12.75" customHeight="1">
      <c r="D14" s="20"/>
      <c r="E14" s="309"/>
      <c r="F14" s="87">
        <f>T54</f>
        <v>2</v>
      </c>
      <c r="G14" s="88">
        <f>U54</f>
        <v>0</v>
      </c>
      <c r="H14" s="85">
        <f>T55</f>
        <v>2</v>
      </c>
      <c r="I14" s="86">
        <f>U55</f>
        <v>0</v>
      </c>
      <c r="J14" s="87">
        <f>T56</f>
        <v>2</v>
      </c>
      <c r="K14" s="88">
        <f>U56</f>
        <v>0</v>
      </c>
      <c r="L14" s="85" t="s">
        <v>7</v>
      </c>
      <c r="M14" s="86" t="s">
        <v>7</v>
      </c>
      <c r="N14" s="218">
        <f>T57</f>
      </c>
      <c r="O14" s="219">
        <f>U57</f>
      </c>
      <c r="P14" s="85">
        <f>T58</f>
        <v>2</v>
      </c>
      <c r="Q14" s="86">
        <f>U58</f>
        <v>0</v>
      </c>
      <c r="R14" s="152">
        <f>T59</f>
        <v>2</v>
      </c>
      <c r="S14" s="153">
        <f>U59</f>
        <v>0</v>
      </c>
      <c r="T14" s="97">
        <f>T60</f>
        <v>2</v>
      </c>
      <c r="U14" s="89">
        <f>U60</f>
        <v>0</v>
      </c>
      <c r="V14" s="92">
        <f t="shared" si="6"/>
        <v>12</v>
      </c>
      <c r="W14" s="93">
        <f t="shared" si="6"/>
        <v>0</v>
      </c>
      <c r="X14" s="93">
        <f>SUM(M5,M8,M11,M17,M20,M23,M26)</f>
        <v>2</v>
      </c>
      <c r="Y14" s="94">
        <f>SUM(L5,L8,L11,L17,L20,L23,L26)</f>
        <v>10</v>
      </c>
      <c r="Z14" s="95">
        <f t="shared" si="2"/>
        <v>14</v>
      </c>
      <c r="AA14" s="248">
        <f>W14+Y14</f>
        <v>10</v>
      </c>
      <c r="AB14" s="69"/>
      <c r="AC14" s="70"/>
      <c r="AD14" s="4"/>
      <c r="AE14" s="4"/>
      <c r="AF14" s="4"/>
      <c r="AQ14" s="4"/>
      <c r="AR14" s="4"/>
      <c r="AS14" s="4"/>
      <c r="AT14" s="4"/>
      <c r="AU14" s="4"/>
      <c r="AX14" s="37"/>
      <c r="AY14" s="4"/>
    </row>
    <row r="15" spans="4:51" ht="12.75" customHeight="1">
      <c r="D15" s="20"/>
      <c r="E15" s="318" t="s">
        <v>57</v>
      </c>
      <c r="F15" s="198">
        <f>P62</f>
      </c>
      <c r="G15" s="199">
        <f>Q62</f>
      </c>
      <c r="H15" s="200">
        <f>P63</f>
      </c>
      <c r="I15" s="201">
        <f>Q63</f>
      </c>
      <c r="J15" s="202">
        <f>P64</f>
      </c>
      <c r="K15" s="203">
        <f>Q64</f>
      </c>
      <c r="L15" s="200">
        <f>P65</f>
      </c>
      <c r="M15" s="201">
        <f>Q65</f>
      </c>
      <c r="N15" s="198" t="s">
        <v>7</v>
      </c>
      <c r="O15" s="199" t="s">
        <v>7</v>
      </c>
      <c r="P15" s="200">
        <f>P66</f>
      </c>
      <c r="Q15" s="201">
        <f>Q66</f>
      </c>
      <c r="R15" s="198">
        <f>P67</f>
      </c>
      <c r="S15" s="204">
        <f>Q67</f>
      </c>
      <c r="T15" s="205">
        <f>P68</f>
      </c>
      <c r="U15" s="206">
        <f>Q68</f>
      </c>
      <c r="V15" s="84">
        <f aca="true" t="shared" si="7" ref="V15:W17">SUM(F15,H15,J15,L15,P15,R15,T15)</f>
        <v>0</v>
      </c>
      <c r="W15" s="31">
        <f t="shared" si="7"/>
        <v>0</v>
      </c>
      <c r="X15" s="31">
        <f>SUM(O3,O6,O9,O12,O18,O21,O24)</f>
        <v>0</v>
      </c>
      <c r="Y15" s="32">
        <f>SUM(N3,N6,N9,N12,N18,N21,N24)</f>
        <v>0</v>
      </c>
      <c r="Z15" s="81">
        <f t="shared" si="2"/>
        <v>0</v>
      </c>
      <c r="AA15" s="34">
        <f t="shared" si="1"/>
        <v>0</v>
      </c>
      <c r="AB15" s="35">
        <f t="shared" si="4"/>
        <v>0</v>
      </c>
      <c r="AC15" s="36">
        <f>IF(AD16&lt;AD13,AP16,AP16-1)</f>
        <v>8</v>
      </c>
      <c r="AD15" s="4">
        <f>Z17*100-AA17</f>
        <v>0</v>
      </c>
      <c r="AE15" s="4">
        <f>AB16</f>
        <v>0</v>
      </c>
      <c r="AF15" s="4">
        <f>Z16</f>
        <v>0</v>
      </c>
      <c r="AQ15" s="4"/>
      <c r="AR15" s="4"/>
      <c r="AS15" s="4"/>
      <c r="AT15" s="4"/>
      <c r="AU15" s="4"/>
      <c r="AX15" s="37"/>
      <c r="AY15" s="4"/>
    </row>
    <row r="16" spans="4:51" ht="12.75" customHeight="1">
      <c r="D16" s="20"/>
      <c r="E16" s="309"/>
      <c r="F16" s="207">
        <f>R62</f>
      </c>
      <c r="G16" s="208">
        <f>S62</f>
      </c>
      <c r="H16" s="209">
        <f>R63</f>
      </c>
      <c r="I16" s="210">
        <f>S63</f>
      </c>
      <c r="J16" s="211">
        <f>R64</f>
      </c>
      <c r="K16" s="212">
        <f>S64</f>
      </c>
      <c r="L16" s="209">
        <f>R65</f>
      </c>
      <c r="M16" s="210">
        <f>S65</f>
      </c>
      <c r="N16" s="207" t="s">
        <v>7</v>
      </c>
      <c r="O16" s="208" t="s">
        <v>7</v>
      </c>
      <c r="P16" s="209">
        <f>R66</f>
      </c>
      <c r="Q16" s="210">
        <f>S66</f>
      </c>
      <c r="R16" s="207">
        <f>R67</f>
      </c>
      <c r="S16" s="213">
        <f>S67</f>
      </c>
      <c r="T16" s="214">
        <f>R68</f>
      </c>
      <c r="U16" s="215">
        <f>S68</f>
      </c>
      <c r="V16" s="82">
        <f t="shared" si="7"/>
        <v>0</v>
      </c>
      <c r="W16" s="48">
        <f t="shared" si="7"/>
        <v>0</v>
      </c>
      <c r="X16" s="48">
        <f>SUM(O4,O7,O10,O13,O19,O22,O25)</f>
        <v>0</v>
      </c>
      <c r="Y16" s="49">
        <f>SUM(N4,N7,N10,N13,N19,N22,N25)</f>
        <v>0</v>
      </c>
      <c r="Z16" s="50">
        <f t="shared" si="2"/>
        <v>0</v>
      </c>
      <c r="AA16" s="51">
        <f t="shared" si="1"/>
        <v>0</v>
      </c>
      <c r="AB16" s="52">
        <f t="shared" si="4"/>
        <v>0</v>
      </c>
      <c r="AC16" s="53"/>
      <c r="AD16" s="54">
        <f>AD15*10000+AE15*100+AF15</f>
        <v>0</v>
      </c>
      <c r="AE16" s="4"/>
      <c r="AF16" s="4"/>
      <c r="AH16" s="4">
        <f>IF(AD16&lt;AD19,11,10)</f>
        <v>11</v>
      </c>
      <c r="AI16" s="4">
        <f>IF(AD16&lt;AD22,AH16,AH16-1)</f>
        <v>11</v>
      </c>
      <c r="AJ16" s="4">
        <f>IF(AD16&lt;AD25,AI16,AI16-1)</f>
        <v>11</v>
      </c>
      <c r="AK16" s="4">
        <f>IF(AD16&lt;AD4,AJ16,AJ16-1)</f>
        <v>11</v>
      </c>
      <c r="AL16" s="4">
        <f>IF(AD16&lt;AD7,AK16,AK16-1)</f>
        <v>11</v>
      </c>
      <c r="AM16" s="4">
        <f>IF(AD16&lt;AD10,AL16,AL16-1)</f>
        <v>11</v>
      </c>
      <c r="AN16" s="4">
        <f>AM16-1</f>
        <v>10</v>
      </c>
      <c r="AO16" s="4">
        <f>AN16-1</f>
        <v>9</v>
      </c>
      <c r="AP16" s="4">
        <f>AO16-1</f>
        <v>8</v>
      </c>
      <c r="AQ16" s="4"/>
      <c r="AR16" s="4"/>
      <c r="AS16" s="4"/>
      <c r="AT16" s="4"/>
      <c r="AU16" s="4"/>
      <c r="AX16" s="37"/>
      <c r="AY16" s="4"/>
    </row>
    <row r="17" spans="4:51" ht="12.75" customHeight="1">
      <c r="D17" s="20"/>
      <c r="E17" s="309"/>
      <c r="F17" s="216">
        <f>T62</f>
      </c>
      <c r="G17" s="217">
        <f>U62</f>
      </c>
      <c r="H17" s="218">
        <f>T63</f>
      </c>
      <c r="I17" s="219">
        <f>U63</f>
      </c>
      <c r="J17" s="220">
        <f>T64</f>
      </c>
      <c r="K17" s="221">
        <f>U64</f>
      </c>
      <c r="L17" s="218">
        <f>T65</f>
      </c>
      <c r="M17" s="219">
        <f>U65</f>
      </c>
      <c r="N17" s="216" t="s">
        <v>7</v>
      </c>
      <c r="O17" s="217" t="s">
        <v>7</v>
      </c>
      <c r="P17" s="218">
        <f>T66</f>
      </c>
      <c r="Q17" s="219">
        <f>U66</f>
      </c>
      <c r="R17" s="216">
        <f>T67</f>
      </c>
      <c r="S17" s="222">
        <f>U67</f>
      </c>
      <c r="T17" s="223">
        <f>T68</f>
      </c>
      <c r="U17" s="224">
        <f>U68</f>
      </c>
      <c r="V17" s="92">
        <f t="shared" si="7"/>
        <v>0</v>
      </c>
      <c r="W17" s="93">
        <f t="shared" si="7"/>
        <v>0</v>
      </c>
      <c r="X17" s="93">
        <f>SUM(O5,O8,O11,O14,O20,O23,O26)</f>
        <v>0</v>
      </c>
      <c r="Y17" s="94">
        <f>SUM(N5,N8,N11,N14,N20,N23,N26)</f>
        <v>0</v>
      </c>
      <c r="Z17" s="95">
        <f t="shared" si="2"/>
        <v>0</v>
      </c>
      <c r="AA17" s="96">
        <f t="shared" si="1"/>
        <v>0</v>
      </c>
      <c r="AB17" s="69"/>
      <c r="AC17" s="70"/>
      <c r="AD17" s="4"/>
      <c r="AE17" s="4"/>
      <c r="AF17" s="4"/>
      <c r="AQ17" s="4"/>
      <c r="AR17" s="4"/>
      <c r="AS17" s="4"/>
      <c r="AT17" s="4"/>
      <c r="AU17" s="4"/>
      <c r="AX17" s="37"/>
      <c r="AY17" s="4"/>
    </row>
    <row r="18" spans="4:51" ht="12.75" customHeight="1">
      <c r="D18" s="20"/>
      <c r="E18" s="309" t="s">
        <v>35</v>
      </c>
      <c r="F18" s="23">
        <f>P70</f>
        <v>52</v>
      </c>
      <c r="G18" s="27">
        <f>Q70</f>
        <v>75</v>
      </c>
      <c r="H18" s="279">
        <f>P71</f>
        <v>75</v>
      </c>
      <c r="I18" s="280">
        <f>Q71</f>
        <v>0</v>
      </c>
      <c r="J18" s="23">
        <f>P72</f>
        <v>83</v>
      </c>
      <c r="K18" s="27">
        <f>Q72</f>
        <v>91</v>
      </c>
      <c r="L18" s="21">
        <f>P73</f>
        <v>75</v>
      </c>
      <c r="M18" s="22">
        <f>Q73</f>
        <v>38</v>
      </c>
      <c r="N18" s="200">
        <f>P74</f>
      </c>
      <c r="O18" s="201">
        <f>Q74</f>
      </c>
      <c r="P18" s="21" t="s">
        <v>7</v>
      </c>
      <c r="Q18" s="22" t="s">
        <v>7</v>
      </c>
      <c r="R18" s="157">
        <f>P75</f>
        <v>75</v>
      </c>
      <c r="S18" s="158">
        <f>Q75</f>
        <v>0</v>
      </c>
      <c r="T18" s="271">
        <f>P76</f>
        <v>0</v>
      </c>
      <c r="U18" s="272">
        <f>Q76</f>
        <v>75</v>
      </c>
      <c r="V18" s="84">
        <f aca="true" t="shared" si="8" ref="V18:W20">SUM(F18,H18,J18,L18,N18,R18,T18)</f>
        <v>360</v>
      </c>
      <c r="W18" s="31">
        <f t="shared" si="8"/>
        <v>279</v>
      </c>
      <c r="X18" s="31">
        <f>SUM(Q3,Q6,Q9,Q12,Q15,Q21,Q24)</f>
        <v>262</v>
      </c>
      <c r="Y18" s="32">
        <f>SUM(P3,P6,P9,P12,P15,P21,P24)</f>
        <v>360</v>
      </c>
      <c r="Z18" s="81">
        <f t="shared" si="2"/>
        <v>622</v>
      </c>
      <c r="AA18" s="34">
        <f t="shared" si="1"/>
        <v>639</v>
      </c>
      <c r="AB18" s="35">
        <f t="shared" si="4"/>
        <v>-17</v>
      </c>
      <c r="AC18" s="36">
        <f>IF(AD19&lt;AD16,AP19,AP19-1)</f>
        <v>6</v>
      </c>
      <c r="AD18" s="4">
        <f>Z20*100-AA20</f>
        <v>784</v>
      </c>
      <c r="AE18" s="4">
        <f>AB19</f>
        <v>-8</v>
      </c>
      <c r="AF18" s="4">
        <f>Z19</f>
        <v>16</v>
      </c>
      <c r="AQ18" s="4"/>
      <c r="AR18" s="4"/>
      <c r="AS18" s="4"/>
      <c r="AT18" s="4"/>
      <c r="AU18" s="4"/>
      <c r="AX18" s="37"/>
      <c r="AY18" s="4"/>
    </row>
    <row r="19" spans="4:51" ht="12.75" customHeight="1">
      <c r="D19" s="20"/>
      <c r="E19" s="309"/>
      <c r="F19" s="40">
        <f>R70</f>
        <v>0</v>
      </c>
      <c r="G19" s="44">
        <f>S70</f>
        <v>3</v>
      </c>
      <c r="H19" s="261">
        <f>R71</f>
        <v>3</v>
      </c>
      <c r="I19" s="262">
        <f>S71</f>
        <v>0</v>
      </c>
      <c r="J19" s="40">
        <f>R72</f>
        <v>1</v>
      </c>
      <c r="K19" s="44">
        <f>S72</f>
        <v>3</v>
      </c>
      <c r="L19" s="38">
        <f>R73</f>
        <v>3</v>
      </c>
      <c r="M19" s="39">
        <f>S73</f>
        <v>0</v>
      </c>
      <c r="N19" s="209">
        <f>R74</f>
      </c>
      <c r="O19" s="210">
        <f>S74</f>
      </c>
      <c r="P19" s="38" t="s">
        <v>7</v>
      </c>
      <c r="Q19" s="39" t="s">
        <v>7</v>
      </c>
      <c r="R19" s="159">
        <f>R75</f>
        <v>3</v>
      </c>
      <c r="S19" s="160">
        <f>S75</f>
        <v>0</v>
      </c>
      <c r="T19" s="273">
        <f>R76</f>
        <v>0</v>
      </c>
      <c r="U19" s="274">
        <f>S76</f>
        <v>3</v>
      </c>
      <c r="V19" s="82">
        <f t="shared" si="8"/>
        <v>10</v>
      </c>
      <c r="W19" s="48">
        <f t="shared" si="8"/>
        <v>9</v>
      </c>
      <c r="X19" s="48">
        <f>SUM(Q4,Q7,Q10,Q13,Q16,Q22,Q25)</f>
        <v>6</v>
      </c>
      <c r="Y19" s="49">
        <f>SUM(P4,P7,P10,P13,P16,P22,P25)</f>
        <v>15</v>
      </c>
      <c r="Z19" s="50">
        <f t="shared" si="2"/>
        <v>16</v>
      </c>
      <c r="AA19" s="51">
        <f t="shared" si="1"/>
        <v>24</v>
      </c>
      <c r="AB19" s="52">
        <f t="shared" si="4"/>
        <v>-8</v>
      </c>
      <c r="AC19" s="53"/>
      <c r="AD19" s="54">
        <f>AD18*10000+AE18*100+AF18</f>
        <v>7839216</v>
      </c>
      <c r="AE19" s="4"/>
      <c r="AF19" s="4"/>
      <c r="AH19" s="4">
        <f>IF(AD19&lt;AD22,11,10)</f>
        <v>11</v>
      </c>
      <c r="AI19" s="4">
        <f>IF(AD19&lt;AD25,AH19,AH19-1)</f>
        <v>10</v>
      </c>
      <c r="AJ19" s="4">
        <f>IF(AD19&lt;AD4,AI19,AI19-1)</f>
        <v>10</v>
      </c>
      <c r="AK19" s="4">
        <f>IF(AD19&lt;AD7,AJ19,AJ19-1)</f>
        <v>10</v>
      </c>
      <c r="AL19" s="4">
        <f>IF(AD19&lt;AD10,AK19,AK19-1)</f>
        <v>10</v>
      </c>
      <c r="AM19" s="4">
        <f>IF(AD19&lt;AD13,AL19,AL19-1)</f>
        <v>10</v>
      </c>
      <c r="AN19" s="4">
        <f>AM19-1</f>
        <v>9</v>
      </c>
      <c r="AO19" s="4">
        <f>AN19-1</f>
        <v>8</v>
      </c>
      <c r="AP19" s="4">
        <f>AO19-1</f>
        <v>7</v>
      </c>
      <c r="AQ19" s="4"/>
      <c r="AR19" s="4"/>
      <c r="AS19" s="4"/>
      <c r="AT19" s="4"/>
      <c r="AU19" s="4"/>
      <c r="AX19" s="37"/>
      <c r="AY19" s="4"/>
    </row>
    <row r="20" spans="4:51" ht="12.75" customHeight="1">
      <c r="D20" s="20"/>
      <c r="E20" s="309"/>
      <c r="F20" s="87">
        <f>T70</f>
        <v>0</v>
      </c>
      <c r="G20" s="88">
        <f>U70</f>
        <v>2</v>
      </c>
      <c r="H20" s="281">
        <f>T71</f>
        <v>2</v>
      </c>
      <c r="I20" s="282">
        <f>U71</f>
        <v>0</v>
      </c>
      <c r="J20" s="87">
        <f>T72</f>
        <v>0</v>
      </c>
      <c r="K20" s="88">
        <f>U72</f>
        <v>2</v>
      </c>
      <c r="L20" s="85">
        <f>T73</f>
        <v>2</v>
      </c>
      <c r="M20" s="86">
        <f>U73</f>
        <v>0</v>
      </c>
      <c r="N20" s="218">
        <f>T74</f>
      </c>
      <c r="O20" s="219">
        <f>U74</f>
      </c>
      <c r="P20" s="85" t="s">
        <v>7</v>
      </c>
      <c r="Q20" s="86" t="s">
        <v>7</v>
      </c>
      <c r="R20" s="161">
        <f>T75</f>
        <v>2</v>
      </c>
      <c r="S20" s="162">
        <f>U75</f>
        <v>0</v>
      </c>
      <c r="T20" s="275">
        <f>T76</f>
        <v>0</v>
      </c>
      <c r="U20" s="276">
        <f>U76</f>
        <v>2</v>
      </c>
      <c r="V20" s="92">
        <f t="shared" si="8"/>
        <v>6</v>
      </c>
      <c r="W20" s="93">
        <f t="shared" si="8"/>
        <v>6</v>
      </c>
      <c r="X20" s="93">
        <f>SUM(Q5,Q8,Q11,Q14,Q17,Q23,Q26)</f>
        <v>2</v>
      </c>
      <c r="Y20" s="94">
        <f>SUM(P5,P8,P11,P14,P17,P23,P26)</f>
        <v>10</v>
      </c>
      <c r="Z20" s="95">
        <f t="shared" si="2"/>
        <v>8</v>
      </c>
      <c r="AA20" s="96">
        <f t="shared" si="1"/>
        <v>16</v>
      </c>
      <c r="AB20" s="69"/>
      <c r="AC20" s="70"/>
      <c r="AD20" s="4"/>
      <c r="AE20" s="4"/>
      <c r="AF20" s="4"/>
      <c r="AQ20" s="4"/>
      <c r="AR20" s="4"/>
      <c r="AS20" s="4"/>
      <c r="AT20" s="4"/>
      <c r="AU20" s="4"/>
      <c r="AX20" s="37"/>
      <c r="AY20" s="4"/>
    </row>
    <row r="21" spans="4:51" ht="12.75" customHeight="1">
      <c r="D21" s="20"/>
      <c r="E21" s="309" t="s">
        <v>36</v>
      </c>
      <c r="F21" s="21">
        <f>P78</f>
        <v>1</v>
      </c>
      <c r="G21" s="22">
        <f>Q78</f>
        <v>3</v>
      </c>
      <c r="H21" s="23">
        <f>P79</f>
        <v>98</v>
      </c>
      <c r="I21" s="27">
        <f>Q79</f>
        <v>88</v>
      </c>
      <c r="J21" s="279">
        <f>P80</f>
        <v>75</v>
      </c>
      <c r="K21" s="280">
        <f>Q80</f>
        <v>0</v>
      </c>
      <c r="L21" s="23">
        <f>P81</f>
        <v>109</v>
      </c>
      <c r="M21" s="27">
        <f>Q81</f>
        <v>105</v>
      </c>
      <c r="N21" s="231">
        <f>P82</f>
      </c>
      <c r="O21" s="232">
        <f>Q82</f>
      </c>
      <c r="P21" s="252">
        <f>P83</f>
        <v>75</v>
      </c>
      <c r="Q21" s="268">
        <f>Q83</f>
        <v>0</v>
      </c>
      <c r="R21" s="21" t="s">
        <v>7</v>
      </c>
      <c r="S21" s="28" t="s">
        <v>7</v>
      </c>
      <c r="T21" s="29">
        <f>P84</f>
        <v>75</v>
      </c>
      <c r="U21" s="24">
        <f>Q84</f>
        <v>26</v>
      </c>
      <c r="V21" s="30">
        <f aca="true" t="shared" si="9" ref="V21:W23">SUM(F21,H21,J21,L21,N21,P21,T21)</f>
        <v>433</v>
      </c>
      <c r="W21" s="31">
        <f t="shared" si="9"/>
        <v>222</v>
      </c>
      <c r="X21" s="31">
        <f>SUM(S3,S6,S9,S12,S15,S18,S24)</f>
        <v>232</v>
      </c>
      <c r="Y21" s="32">
        <f>SUM(R3,R6,R9,R12,R15,R18,R24)</f>
        <v>403</v>
      </c>
      <c r="Z21" s="81">
        <f t="shared" si="2"/>
        <v>665</v>
      </c>
      <c r="AA21" s="34">
        <f t="shared" si="1"/>
        <v>625</v>
      </c>
      <c r="AB21" s="35">
        <f t="shared" si="4"/>
        <v>40</v>
      </c>
      <c r="AC21" s="36">
        <f>IF(AD22&lt;AD19,AP22,AP22-1)</f>
        <v>4</v>
      </c>
      <c r="AD21" s="4">
        <f>Z23*100-AA23</f>
        <v>1390</v>
      </c>
      <c r="AE21" s="4">
        <f>AB22</f>
        <v>5</v>
      </c>
      <c r="AF21" s="4">
        <f>Z22</f>
        <v>23</v>
      </c>
      <c r="AQ21" s="4"/>
      <c r="AR21" s="4"/>
      <c r="AS21" s="4"/>
      <c r="AT21" s="4"/>
      <c r="AU21" s="4"/>
      <c r="AX21" s="37"/>
      <c r="AY21" s="4"/>
    </row>
    <row r="22" spans="4:51" ht="12.75" customHeight="1">
      <c r="D22" s="20"/>
      <c r="E22" s="309"/>
      <c r="F22" s="38">
        <f>R78</f>
        <v>1</v>
      </c>
      <c r="G22" s="39">
        <f>S78</f>
        <v>3</v>
      </c>
      <c r="H22" s="40">
        <f>R79</f>
        <v>3</v>
      </c>
      <c r="I22" s="44">
        <f>S79</f>
        <v>1</v>
      </c>
      <c r="J22" s="261">
        <f>R80</f>
        <v>3</v>
      </c>
      <c r="K22" s="262">
        <f>S80</f>
        <v>0</v>
      </c>
      <c r="L22" s="40">
        <f>R81</f>
        <v>3</v>
      </c>
      <c r="M22" s="44">
        <f>S81</f>
        <v>2</v>
      </c>
      <c r="N22" s="233">
        <f>R82</f>
      </c>
      <c r="O22" s="234">
        <f>S82</f>
      </c>
      <c r="P22" s="244">
        <f>R83</f>
        <v>3</v>
      </c>
      <c r="Q22" s="245">
        <f>S83</f>
        <v>0</v>
      </c>
      <c r="R22" s="38" t="s">
        <v>7</v>
      </c>
      <c r="S22" s="45" t="s">
        <v>7</v>
      </c>
      <c r="T22" s="46">
        <f>R84</f>
        <v>3</v>
      </c>
      <c r="U22" s="41">
        <f>S84</f>
        <v>0</v>
      </c>
      <c r="V22" s="47">
        <f t="shared" si="9"/>
        <v>16</v>
      </c>
      <c r="W22" s="48">
        <f t="shared" si="9"/>
        <v>6</v>
      </c>
      <c r="X22" s="48">
        <f>SUM(S4,S7,S10,S13,S16,S19,S25)</f>
        <v>7</v>
      </c>
      <c r="Y22" s="49">
        <f>SUM(R4,R7,R10,R13,R16,R19,R25)</f>
        <v>12</v>
      </c>
      <c r="Z22" s="50">
        <f t="shared" si="2"/>
        <v>23</v>
      </c>
      <c r="AA22" s="51">
        <f t="shared" si="1"/>
        <v>18</v>
      </c>
      <c r="AB22" s="52">
        <f t="shared" si="4"/>
        <v>5</v>
      </c>
      <c r="AC22" s="53"/>
      <c r="AD22" s="54">
        <f>AD21*10000+AE21*100+AF21</f>
        <v>13900523</v>
      </c>
      <c r="AE22" s="4"/>
      <c r="AF22" s="4"/>
      <c r="AH22" s="4">
        <f>IF(AD22&lt;AD25,11,10)</f>
        <v>10</v>
      </c>
      <c r="AI22" s="4">
        <f>IF(AD22&lt;AD4,AH22,AH22-1)</f>
        <v>10</v>
      </c>
      <c r="AJ22" s="4">
        <f>IF(AD22&lt;AD7,AI22,AI22-1)</f>
        <v>10</v>
      </c>
      <c r="AK22" s="4">
        <f>IF(AD22&lt;AD10,AJ22,AJ22-1)</f>
        <v>9</v>
      </c>
      <c r="AL22" s="4">
        <f>IF(AD22&lt;AD13,AK22,AK22-1)</f>
        <v>9</v>
      </c>
      <c r="AM22" s="4">
        <f>IF(AD22&lt;AD16,AL22,AL22-1)</f>
        <v>8</v>
      </c>
      <c r="AN22" s="4">
        <f>AM22-1</f>
        <v>7</v>
      </c>
      <c r="AO22" s="4">
        <f>AN22-1</f>
        <v>6</v>
      </c>
      <c r="AP22" s="4">
        <f>AO22-1</f>
        <v>5</v>
      </c>
      <c r="AQ22" s="4"/>
      <c r="AR22" s="4"/>
      <c r="AS22" s="4"/>
      <c r="AT22" s="4"/>
      <c r="AU22" s="4"/>
      <c r="AX22" s="37"/>
      <c r="AY22" s="4"/>
    </row>
    <row r="23" spans="4:51" ht="12.75" customHeight="1">
      <c r="D23" s="20"/>
      <c r="E23" s="309"/>
      <c r="F23" s="55">
        <f>T78</f>
        <v>0</v>
      </c>
      <c r="G23" s="56">
        <f>U78</f>
        <v>2</v>
      </c>
      <c r="H23" s="57">
        <f>T79</f>
        <v>2</v>
      </c>
      <c r="I23" s="61">
        <f>U79</f>
        <v>0</v>
      </c>
      <c r="J23" s="263">
        <f>T80</f>
        <v>2</v>
      </c>
      <c r="K23" s="264">
        <f>U80</f>
        <v>0</v>
      </c>
      <c r="L23" s="57">
        <f>T81</f>
        <v>2</v>
      </c>
      <c r="M23" s="61">
        <f>U81</f>
        <v>0</v>
      </c>
      <c r="N23" s="235">
        <f>T82</f>
      </c>
      <c r="O23" s="236">
        <f>U82</f>
      </c>
      <c r="P23" s="246">
        <f>T83</f>
        <v>2</v>
      </c>
      <c r="Q23" s="247">
        <f>U83</f>
        <v>0</v>
      </c>
      <c r="R23" s="55" t="s">
        <v>7</v>
      </c>
      <c r="S23" s="62" t="s">
        <v>7</v>
      </c>
      <c r="T23" s="63">
        <f>T84</f>
        <v>2</v>
      </c>
      <c r="U23" s="58">
        <f>U84</f>
        <v>0</v>
      </c>
      <c r="V23" s="64">
        <f t="shared" si="9"/>
        <v>10</v>
      </c>
      <c r="W23" s="65">
        <f t="shared" si="9"/>
        <v>2</v>
      </c>
      <c r="X23" s="65">
        <f>SUM(S5,S8,S11,S14,S17,S20,S26)</f>
        <v>4</v>
      </c>
      <c r="Y23" s="66">
        <f>SUM(R5,R8,R11,R14,R17,R20,R26)</f>
        <v>8</v>
      </c>
      <c r="Z23" s="67">
        <f t="shared" si="2"/>
        <v>14</v>
      </c>
      <c r="AA23" s="68">
        <f t="shared" si="1"/>
        <v>10</v>
      </c>
      <c r="AB23" s="69"/>
      <c r="AC23" s="70"/>
      <c r="AD23" s="4"/>
      <c r="AE23" s="4"/>
      <c r="AF23" s="4"/>
      <c r="AQ23" s="4"/>
      <c r="AR23" s="4"/>
      <c r="AS23" s="4"/>
      <c r="AT23" s="4"/>
      <c r="AU23" s="4"/>
      <c r="AX23" s="37"/>
      <c r="AY23" s="4"/>
    </row>
    <row r="24" spans="4:51" ht="12.75" customHeight="1">
      <c r="D24" s="20"/>
      <c r="E24" s="309" t="s">
        <v>37</v>
      </c>
      <c r="F24" s="73">
        <f>P86</f>
        <v>20</v>
      </c>
      <c r="G24" s="74">
        <f>Q86</f>
        <v>75</v>
      </c>
      <c r="H24" s="71">
        <f>P87</f>
        <v>26</v>
      </c>
      <c r="I24" s="72">
        <f>Q87</f>
        <v>75</v>
      </c>
      <c r="J24" s="73">
        <f>P88</f>
        <v>77</v>
      </c>
      <c r="K24" s="74">
        <f>Q88</f>
        <v>90</v>
      </c>
      <c r="L24" s="71">
        <f>P89</f>
        <v>27</v>
      </c>
      <c r="M24" s="72">
        <f>Q89</f>
        <v>75</v>
      </c>
      <c r="N24" s="227">
        <f>P90</f>
      </c>
      <c r="O24" s="228">
        <f>Q90</f>
      </c>
      <c r="P24" s="71">
        <f>P91</f>
        <v>45</v>
      </c>
      <c r="Q24" s="72">
        <f>Q91</f>
        <v>75</v>
      </c>
      <c r="R24" s="73">
        <f>P92</f>
        <v>30</v>
      </c>
      <c r="S24" s="75">
        <f>Q92</f>
        <v>75</v>
      </c>
      <c r="T24" s="76" t="s">
        <v>7</v>
      </c>
      <c r="U24" s="77" t="s">
        <v>7</v>
      </c>
      <c r="V24" s="78">
        <f aca="true" t="shared" si="10" ref="V24:W26">SUM(F24,H24,J24,L24,N24,P24,R24)</f>
        <v>225</v>
      </c>
      <c r="W24" s="79">
        <f t="shared" si="10"/>
        <v>465</v>
      </c>
      <c r="X24" s="79">
        <f>SUM(U3,U6,U9,U12,U15,U18,U21)</f>
        <v>248</v>
      </c>
      <c r="Y24" s="80">
        <f>SUM(T3,T6,T9,T12,T15,T18,T21)</f>
        <v>419</v>
      </c>
      <c r="Z24" s="98">
        <f t="shared" si="2"/>
        <v>473</v>
      </c>
      <c r="AA24" s="99">
        <f t="shared" si="1"/>
        <v>884</v>
      </c>
      <c r="AB24" s="35">
        <f t="shared" si="4"/>
        <v>-411</v>
      </c>
      <c r="AC24" s="36">
        <f>IF(AD25&lt;AD22,AP25,AP25-1)</f>
        <v>7</v>
      </c>
      <c r="AD24" s="4">
        <f>Z26*100-AA26</f>
        <v>178</v>
      </c>
      <c r="AE24" s="4">
        <f>AB25</f>
        <v>-27</v>
      </c>
      <c r="AF24" s="4">
        <f>Z25</f>
        <v>6</v>
      </c>
      <c r="AQ24" s="4"/>
      <c r="AR24" s="4"/>
      <c r="AS24" s="4"/>
      <c r="AT24" s="4"/>
      <c r="AU24" s="4"/>
      <c r="AX24" s="37"/>
      <c r="AY24" s="4"/>
    </row>
    <row r="25" spans="4:51" ht="12.75" customHeight="1">
      <c r="D25" s="20"/>
      <c r="E25" s="309"/>
      <c r="F25" s="40">
        <f>R86</f>
        <v>0</v>
      </c>
      <c r="G25" s="44">
        <f>S86</f>
        <v>3</v>
      </c>
      <c r="H25" s="38">
        <f>R87</f>
        <v>0</v>
      </c>
      <c r="I25" s="39">
        <f>S87</f>
        <v>3</v>
      </c>
      <c r="J25" s="40">
        <f>R88</f>
        <v>1</v>
      </c>
      <c r="K25" s="44">
        <f>S88</f>
        <v>3</v>
      </c>
      <c r="L25" s="38">
        <f>R89</f>
        <v>0</v>
      </c>
      <c r="M25" s="39">
        <f>S89</f>
        <v>3</v>
      </c>
      <c r="N25" s="209">
        <f>R90</f>
      </c>
      <c r="O25" s="210">
        <f>S90</f>
      </c>
      <c r="P25" s="38">
        <f>R91</f>
        <v>0</v>
      </c>
      <c r="Q25" s="39">
        <f>S91</f>
        <v>3</v>
      </c>
      <c r="R25" s="40">
        <f>R92</f>
        <v>0</v>
      </c>
      <c r="S25" s="41">
        <f>S92</f>
        <v>3</v>
      </c>
      <c r="T25" s="42" t="s">
        <v>7</v>
      </c>
      <c r="U25" s="45" t="s">
        <v>7</v>
      </c>
      <c r="V25" s="82">
        <f t="shared" si="10"/>
        <v>1</v>
      </c>
      <c r="W25" s="48">
        <f t="shared" si="10"/>
        <v>18</v>
      </c>
      <c r="X25" s="48">
        <f>SUM(U4,U7,U10,U13,U16,U19,U22)</f>
        <v>5</v>
      </c>
      <c r="Y25" s="49">
        <f>SUM(T4,T7,T10,T13,T16,T19,T22)</f>
        <v>15</v>
      </c>
      <c r="Z25" s="50">
        <f t="shared" si="2"/>
        <v>6</v>
      </c>
      <c r="AA25" s="51">
        <f t="shared" si="1"/>
        <v>33</v>
      </c>
      <c r="AB25" s="52">
        <f t="shared" si="4"/>
        <v>-27</v>
      </c>
      <c r="AC25" s="53"/>
      <c r="AD25" s="54">
        <f>AD24*10000+AE24*100+AF24</f>
        <v>1777306</v>
      </c>
      <c r="AE25" s="4"/>
      <c r="AF25" s="4"/>
      <c r="AH25" s="4">
        <f>IF(AD25&lt;AD4,11,10)</f>
        <v>11</v>
      </c>
      <c r="AI25" s="4">
        <f>IF(AD25&lt;AD7,AH25,AH25-1)</f>
        <v>11</v>
      </c>
      <c r="AJ25" s="4">
        <f>IF(AD25&lt;AD10,AI25,AI25-1)</f>
        <v>11</v>
      </c>
      <c r="AK25" s="4">
        <f>IF(AD25&lt;AD13,AJ25,AJ25-1)</f>
        <v>11</v>
      </c>
      <c r="AL25" s="4">
        <f>IF(AD25&lt;AD16,AK25,AK25-1)</f>
        <v>10</v>
      </c>
      <c r="AM25" s="4">
        <f>IF(AD25&lt;AD19,AL25,AL25-1)</f>
        <v>10</v>
      </c>
      <c r="AN25" s="4">
        <f>AM25-1</f>
        <v>9</v>
      </c>
      <c r="AO25" s="4">
        <f>AN25-1</f>
        <v>8</v>
      </c>
      <c r="AP25" s="4">
        <f>AO25-1</f>
        <v>7</v>
      </c>
      <c r="AQ25" s="4"/>
      <c r="AR25" s="4"/>
      <c r="AS25" s="4"/>
      <c r="AT25" s="4"/>
      <c r="AU25" s="4"/>
      <c r="AX25" s="37"/>
      <c r="AY25" s="4"/>
    </row>
    <row r="26" spans="4:51" ht="12.75" customHeight="1">
      <c r="D26" s="20"/>
      <c r="E26" s="309"/>
      <c r="F26" s="57">
        <f>T86</f>
        <v>0</v>
      </c>
      <c r="G26" s="61">
        <f>U86</f>
        <v>2</v>
      </c>
      <c r="H26" s="55">
        <f>T87</f>
        <v>0</v>
      </c>
      <c r="I26" s="56">
        <f>U87</f>
        <v>2</v>
      </c>
      <c r="J26" s="57">
        <f>T88</f>
        <v>0</v>
      </c>
      <c r="K26" s="61">
        <f>U88</f>
        <v>2</v>
      </c>
      <c r="L26" s="55">
        <f>T89</f>
        <v>0</v>
      </c>
      <c r="M26" s="56">
        <f>U89</f>
        <v>2</v>
      </c>
      <c r="N26" s="229">
        <f>T90</f>
      </c>
      <c r="O26" s="230">
        <f>U90</f>
      </c>
      <c r="P26" s="55">
        <f>T91</f>
        <v>0</v>
      </c>
      <c r="Q26" s="56">
        <f>U91</f>
        <v>2</v>
      </c>
      <c r="R26" s="57">
        <f>T92</f>
        <v>0</v>
      </c>
      <c r="S26" s="58">
        <f>U92</f>
        <v>2</v>
      </c>
      <c r="T26" s="59" t="s">
        <v>7</v>
      </c>
      <c r="U26" s="62" t="s">
        <v>7</v>
      </c>
      <c r="V26" s="83">
        <f t="shared" si="10"/>
        <v>0</v>
      </c>
      <c r="W26" s="65">
        <f t="shared" si="10"/>
        <v>12</v>
      </c>
      <c r="X26" s="65">
        <f>SUM(U5,U8,U11,U14,U17,U20,U23)</f>
        <v>2</v>
      </c>
      <c r="Y26" s="66">
        <f>SUM(T5,T8,T11,T14,T17,T20,T23)</f>
        <v>10</v>
      </c>
      <c r="Z26" s="67">
        <f t="shared" si="2"/>
        <v>2</v>
      </c>
      <c r="AA26" s="68">
        <f t="shared" si="1"/>
        <v>22</v>
      </c>
      <c r="AB26" s="100"/>
      <c r="AC26" s="70"/>
      <c r="AD26" s="4"/>
      <c r="AE26" s="4"/>
      <c r="AF26" s="4"/>
      <c r="AI26" s="54"/>
      <c r="AQ26" s="4"/>
      <c r="AR26" s="4"/>
      <c r="AS26" s="4"/>
      <c r="AT26" s="4"/>
      <c r="AU26" s="4"/>
      <c r="AX26" s="4"/>
      <c r="AY26" s="4"/>
    </row>
    <row r="27" spans="4:51" ht="15.75">
      <c r="D27" s="20"/>
      <c r="E27" s="20"/>
      <c r="AD27" s="4"/>
      <c r="AE27" s="4"/>
      <c r="AF27" s="4"/>
      <c r="AX27" s="4"/>
      <c r="AY27" s="4"/>
    </row>
    <row r="28" spans="1:54" ht="15">
      <c r="A28" s="101" t="s">
        <v>15</v>
      </c>
      <c r="B28" s="102" t="s">
        <v>16</v>
      </c>
      <c r="C28" s="103" t="s">
        <v>17</v>
      </c>
      <c r="D28" s="101" t="s">
        <v>18</v>
      </c>
      <c r="E28" s="101" t="s">
        <v>19</v>
      </c>
      <c r="F28" s="308" t="s">
        <v>20</v>
      </c>
      <c r="G28" s="308"/>
      <c r="H28" s="308" t="s">
        <v>21</v>
      </c>
      <c r="I28" s="308"/>
      <c r="J28" s="308" t="s">
        <v>22</v>
      </c>
      <c r="K28" s="308"/>
      <c r="L28" s="308" t="s">
        <v>23</v>
      </c>
      <c r="M28" s="308"/>
      <c r="N28" s="308" t="s">
        <v>24</v>
      </c>
      <c r="O28" s="308"/>
      <c r="P28" s="308" t="s">
        <v>25</v>
      </c>
      <c r="Q28" s="308"/>
      <c r="R28" s="308" t="s">
        <v>26</v>
      </c>
      <c r="S28" s="308"/>
      <c r="T28" s="308" t="s">
        <v>27</v>
      </c>
      <c r="U28" s="308"/>
      <c r="V28" s="308" t="s">
        <v>28</v>
      </c>
      <c r="W28" s="308"/>
      <c r="X28" s="308"/>
      <c r="Y28" s="308"/>
      <c r="Z28" s="308"/>
      <c r="AA28" s="308"/>
      <c r="AB28" s="308"/>
      <c r="AC28" s="308"/>
      <c r="AD28" s="101"/>
      <c r="AE28" s="101"/>
      <c r="AF28" s="101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5"/>
      <c r="AR28" s="105"/>
      <c r="AS28" s="105"/>
      <c r="AT28" s="105"/>
      <c r="AU28" s="105"/>
      <c r="AV28" s="105"/>
      <c r="AW28" s="105"/>
      <c r="AX28" s="101"/>
      <c r="AY28" s="101"/>
      <c r="AZ28" s="101"/>
      <c r="BA28" s="101"/>
      <c r="BB28" s="101"/>
    </row>
    <row r="29" spans="30:51" ht="15">
      <c r="AD29" s="4"/>
      <c r="AE29" s="4"/>
      <c r="AF29" s="4"/>
      <c r="AX29" s="4"/>
      <c r="AY29" s="4"/>
    </row>
    <row r="30" spans="1:42" ht="15">
      <c r="A30" s="106">
        <v>3</v>
      </c>
      <c r="B30" s="107">
        <v>41199</v>
      </c>
      <c r="C30" s="108"/>
      <c r="D30" s="109" t="str">
        <f>E3</f>
        <v>VBC Altenglan</v>
      </c>
      <c r="E30" s="110" t="str">
        <f>E6</f>
        <v>Erlenbach/Morlautern</v>
      </c>
      <c r="F30" s="111">
        <v>25</v>
      </c>
      <c r="G30" s="112">
        <v>18</v>
      </c>
      <c r="H30" s="113">
        <v>21</v>
      </c>
      <c r="I30" s="114">
        <v>25</v>
      </c>
      <c r="J30" s="111">
        <v>25</v>
      </c>
      <c r="K30" s="112">
        <v>16</v>
      </c>
      <c r="L30" s="113">
        <v>25</v>
      </c>
      <c r="M30" s="114">
        <v>22</v>
      </c>
      <c r="N30" s="111"/>
      <c r="O30" s="112"/>
      <c r="P30" s="115">
        <f aca="true" t="shared" si="11" ref="P30:Q36">IF(F30="","",F30+H30+J30+L30+N30)</f>
        <v>96</v>
      </c>
      <c r="Q30" s="116">
        <f t="shared" si="11"/>
        <v>81</v>
      </c>
      <c r="R30" s="115">
        <f>IF(F30="","",AG30+AI30+AK30+AM30+AO30)</f>
        <v>3</v>
      </c>
      <c r="S30" s="116">
        <f aca="true" t="shared" si="12" ref="S30:S36">IF(G30="","",AH30+AJ30+AL30+AN30+AP30)</f>
        <v>1</v>
      </c>
      <c r="T30" s="115">
        <f>IF(R30="","",IF(R30=3,2,0))</f>
        <v>2</v>
      </c>
      <c r="U30" s="116">
        <f aca="true" t="shared" si="13" ref="U30:U36">IF(S30="","",IF(S30=3,2,0))</f>
        <v>0</v>
      </c>
      <c r="V30" s="305"/>
      <c r="W30" s="305"/>
      <c r="X30" s="305"/>
      <c r="Y30" s="305"/>
      <c r="Z30" s="305"/>
      <c r="AA30" s="305"/>
      <c r="AB30" s="305"/>
      <c r="AC30" s="306">
        <f aca="true" ca="1" t="shared" si="14" ref="AC30:AC36">IF(U30&lt;&gt;"","",IF(C30&lt;&gt;"","verlegt",IF(B30&lt;TODAY(),"offen","")))</f>
      </c>
      <c r="AD30" s="306"/>
      <c r="AE30" s="307">
        <f aca="true" ca="1" t="shared" si="15" ref="AE30:AE36">IF(U30&lt;&gt;"","",IF(C30="","",IF(C30&lt;TODAY(),"offen","")))</f>
      </c>
      <c r="AF30" s="307"/>
      <c r="AG30" s="4">
        <f aca="true" t="shared" si="16" ref="AG30:AG36">IF(F30&gt;G30,1,0)</f>
        <v>1</v>
      </c>
      <c r="AH30" s="4">
        <f aca="true" t="shared" si="17" ref="AH30:AH36">IF(G30&gt;F30,1,0)</f>
        <v>0</v>
      </c>
      <c r="AI30" s="4">
        <f aca="true" t="shared" si="18" ref="AI30:AI36">IF(H30&gt;I30,1,0)</f>
        <v>0</v>
      </c>
      <c r="AJ30" s="4">
        <f aca="true" t="shared" si="19" ref="AJ30:AJ36">IF(I30&gt;H30,1,0)</f>
        <v>1</v>
      </c>
      <c r="AK30" s="4">
        <f aca="true" t="shared" si="20" ref="AK30:AK36">IF(J30&gt;K30,1,0)</f>
        <v>1</v>
      </c>
      <c r="AL30" s="4">
        <f aca="true" t="shared" si="21" ref="AL30:AL36">IF(K30&gt;J30,1,0)</f>
        <v>0</v>
      </c>
      <c r="AM30" s="4">
        <f aca="true" t="shared" si="22" ref="AM30:AM36">IF(L30&gt;M30,1,0)</f>
        <v>1</v>
      </c>
      <c r="AN30" s="4">
        <f aca="true" t="shared" si="23" ref="AN30:AN36">IF(M30&gt;L30,1,0)</f>
        <v>0</v>
      </c>
      <c r="AO30" s="4">
        <f aca="true" t="shared" si="24" ref="AO30:AO36">IF(N30&gt;O30,1,0)</f>
        <v>0</v>
      </c>
      <c r="AP30" s="4">
        <f aca="true" t="shared" si="25" ref="AP30:AP36">IF(O30&gt;N30,1,0)</f>
        <v>0</v>
      </c>
    </row>
    <row r="31" spans="1:42" ht="15">
      <c r="A31" s="117">
        <v>4</v>
      </c>
      <c r="B31" s="118">
        <v>41213</v>
      </c>
      <c r="C31" s="128">
        <v>41241</v>
      </c>
      <c r="D31" s="120" t="str">
        <f aca="true" t="shared" si="26" ref="D31:D36">D30</f>
        <v>VBC Altenglan</v>
      </c>
      <c r="E31" s="121" t="str">
        <f>E9</f>
        <v>TuS Olsbrücken</v>
      </c>
      <c r="F31" s="122">
        <v>25</v>
      </c>
      <c r="G31" s="123">
        <v>19</v>
      </c>
      <c r="H31" s="124">
        <v>17</v>
      </c>
      <c r="I31" s="125">
        <v>25</v>
      </c>
      <c r="J31" s="122">
        <v>25</v>
      </c>
      <c r="K31" s="123">
        <v>13</v>
      </c>
      <c r="L31" s="124">
        <v>25</v>
      </c>
      <c r="M31" s="125">
        <v>20</v>
      </c>
      <c r="N31" s="122"/>
      <c r="O31" s="123"/>
      <c r="P31" s="126">
        <f t="shared" si="11"/>
        <v>92</v>
      </c>
      <c r="Q31" s="127">
        <f t="shared" si="11"/>
        <v>77</v>
      </c>
      <c r="R31" s="126">
        <f aca="true" t="shared" si="27" ref="R31:R36">IF(F31="","",AG31+AI31+AK31+AM31+AO31)</f>
        <v>3</v>
      </c>
      <c r="S31" s="127">
        <f t="shared" si="12"/>
        <v>1</v>
      </c>
      <c r="T31" s="126">
        <f aca="true" t="shared" si="28" ref="T31:T36">IF(R31="","",IF(R31=3,2,0))</f>
        <v>2</v>
      </c>
      <c r="U31" s="127">
        <f t="shared" si="13"/>
        <v>0</v>
      </c>
      <c r="V31" s="302"/>
      <c r="W31" s="302"/>
      <c r="X31" s="302"/>
      <c r="Y31" s="302"/>
      <c r="Z31" s="302"/>
      <c r="AA31" s="302"/>
      <c r="AB31" s="302"/>
      <c r="AC31" s="303">
        <f ca="1" t="shared" si="14"/>
      </c>
      <c r="AD31" s="303"/>
      <c r="AE31" s="304">
        <f ca="1" t="shared" si="15"/>
      </c>
      <c r="AF31" s="304"/>
      <c r="AG31" s="4">
        <f t="shared" si="16"/>
        <v>1</v>
      </c>
      <c r="AH31" s="4">
        <f t="shared" si="17"/>
        <v>0</v>
      </c>
      <c r="AI31" s="4">
        <f t="shared" si="18"/>
        <v>0</v>
      </c>
      <c r="AJ31" s="4">
        <f t="shared" si="19"/>
        <v>1</v>
      </c>
      <c r="AK31" s="4">
        <f t="shared" si="20"/>
        <v>1</v>
      </c>
      <c r="AL31" s="4">
        <f t="shared" si="21"/>
        <v>0</v>
      </c>
      <c r="AM31" s="4">
        <f t="shared" si="22"/>
        <v>1</v>
      </c>
      <c r="AN31" s="4">
        <f t="shared" si="23"/>
        <v>0</v>
      </c>
      <c r="AO31" s="4">
        <f t="shared" si="24"/>
        <v>0</v>
      </c>
      <c r="AP31" s="4">
        <f t="shared" si="25"/>
        <v>0</v>
      </c>
    </row>
    <row r="32" spans="1:42" ht="15">
      <c r="A32" s="117">
        <v>6</v>
      </c>
      <c r="B32" s="118">
        <v>41248</v>
      </c>
      <c r="C32" s="119"/>
      <c r="D32" s="120" t="str">
        <f t="shared" si="26"/>
        <v>VBC Altenglan</v>
      </c>
      <c r="E32" s="121" t="str">
        <f>E12</f>
        <v>TV Otterberg</v>
      </c>
      <c r="F32" s="122">
        <v>26</v>
      </c>
      <c r="G32" s="123">
        <v>24</v>
      </c>
      <c r="H32" s="124">
        <v>25</v>
      </c>
      <c r="I32" s="125">
        <v>18</v>
      </c>
      <c r="J32" s="122">
        <v>25</v>
      </c>
      <c r="K32" s="123">
        <v>18</v>
      </c>
      <c r="L32" s="124"/>
      <c r="M32" s="125"/>
      <c r="N32" s="122"/>
      <c r="O32" s="123"/>
      <c r="P32" s="126">
        <f t="shared" si="11"/>
        <v>76</v>
      </c>
      <c r="Q32" s="127">
        <f t="shared" si="11"/>
        <v>60</v>
      </c>
      <c r="R32" s="126">
        <f t="shared" si="27"/>
        <v>3</v>
      </c>
      <c r="S32" s="127">
        <f t="shared" si="12"/>
        <v>0</v>
      </c>
      <c r="T32" s="126">
        <f t="shared" si="28"/>
        <v>2</v>
      </c>
      <c r="U32" s="127">
        <f t="shared" si="13"/>
        <v>0</v>
      </c>
      <c r="V32" s="302"/>
      <c r="W32" s="302"/>
      <c r="X32" s="302"/>
      <c r="Y32" s="302"/>
      <c r="Z32" s="302"/>
      <c r="AA32" s="302"/>
      <c r="AB32" s="302"/>
      <c r="AC32" s="303">
        <f ca="1" t="shared" si="14"/>
      </c>
      <c r="AD32" s="303"/>
      <c r="AE32" s="304">
        <f ca="1" t="shared" si="15"/>
      </c>
      <c r="AF32" s="304"/>
      <c r="AG32" s="4">
        <f t="shared" si="16"/>
        <v>1</v>
      </c>
      <c r="AH32" s="4">
        <f t="shared" si="17"/>
        <v>0</v>
      </c>
      <c r="AI32" s="4">
        <f t="shared" si="18"/>
        <v>1</v>
      </c>
      <c r="AJ32" s="4">
        <f t="shared" si="19"/>
        <v>0</v>
      </c>
      <c r="AK32" s="4">
        <f t="shared" si="20"/>
        <v>1</v>
      </c>
      <c r="AL32" s="4">
        <f t="shared" si="21"/>
        <v>0</v>
      </c>
      <c r="AM32" s="4">
        <f t="shared" si="22"/>
        <v>0</v>
      </c>
      <c r="AN32" s="4">
        <f t="shared" si="23"/>
        <v>0</v>
      </c>
      <c r="AO32" s="4">
        <f t="shared" si="24"/>
        <v>0</v>
      </c>
      <c r="AP32" s="4">
        <f t="shared" si="25"/>
        <v>0</v>
      </c>
    </row>
    <row r="33" spans="1:42" ht="15">
      <c r="A33" s="117">
        <v>1</v>
      </c>
      <c r="B33" s="118">
        <v>41157</v>
      </c>
      <c r="C33" s="119"/>
      <c r="D33" s="120" t="str">
        <f t="shared" si="26"/>
        <v>VBC Altenglan</v>
      </c>
      <c r="E33" s="121" t="str">
        <f>E15</f>
        <v>VV Ramstein II abgemeldet</v>
      </c>
      <c r="F33" s="122"/>
      <c r="G33" s="123"/>
      <c r="H33" s="124"/>
      <c r="I33" s="125"/>
      <c r="J33" s="122"/>
      <c r="K33" s="123"/>
      <c r="L33" s="124"/>
      <c r="M33" s="125"/>
      <c r="N33" s="122"/>
      <c r="O33" s="123"/>
      <c r="P33" s="126">
        <f t="shared" si="11"/>
      </c>
      <c r="Q33" s="127">
        <f t="shared" si="11"/>
      </c>
      <c r="R33" s="126">
        <f t="shared" si="27"/>
      </c>
      <c r="S33" s="127">
        <f t="shared" si="12"/>
      </c>
      <c r="T33" s="126">
        <f t="shared" si="28"/>
      </c>
      <c r="U33" s="127">
        <f t="shared" si="13"/>
      </c>
      <c r="V33" s="302"/>
      <c r="W33" s="302"/>
      <c r="X33" s="302"/>
      <c r="Y33" s="302"/>
      <c r="Z33" s="302"/>
      <c r="AA33" s="302"/>
      <c r="AB33" s="302"/>
      <c r="AC33" s="303" t="str">
        <f ca="1" t="shared" si="14"/>
        <v>offen</v>
      </c>
      <c r="AD33" s="303"/>
      <c r="AE33" s="304">
        <f ca="1" t="shared" si="15"/>
      </c>
      <c r="AF33" s="304"/>
      <c r="AG33" s="4">
        <f t="shared" si="16"/>
        <v>0</v>
      </c>
      <c r="AH33" s="4">
        <f t="shared" si="17"/>
        <v>0</v>
      </c>
      <c r="AI33" s="4">
        <f t="shared" si="18"/>
        <v>0</v>
      </c>
      <c r="AJ33" s="4">
        <f t="shared" si="19"/>
        <v>0</v>
      </c>
      <c r="AK33" s="4">
        <f t="shared" si="20"/>
        <v>0</v>
      </c>
      <c r="AL33" s="4">
        <f t="shared" si="21"/>
        <v>0</v>
      </c>
      <c r="AM33" s="4">
        <f t="shared" si="22"/>
        <v>0</v>
      </c>
      <c r="AN33" s="4">
        <f t="shared" si="23"/>
        <v>0</v>
      </c>
      <c r="AO33" s="4">
        <f t="shared" si="24"/>
        <v>0</v>
      </c>
      <c r="AP33" s="4">
        <f t="shared" si="25"/>
        <v>0</v>
      </c>
    </row>
    <row r="34" spans="1:42" ht="15">
      <c r="A34" s="117">
        <v>11</v>
      </c>
      <c r="B34" s="118">
        <v>41381</v>
      </c>
      <c r="C34" s="119"/>
      <c r="D34" s="120" t="str">
        <f t="shared" si="26"/>
        <v>VBC Altenglan</v>
      </c>
      <c r="E34" s="121" t="str">
        <f>E18</f>
        <v>Roßbach/Offenbach</v>
      </c>
      <c r="F34" s="122">
        <v>1</v>
      </c>
      <c r="G34" s="123">
        <v>0</v>
      </c>
      <c r="H34" s="124">
        <v>0</v>
      </c>
      <c r="I34" s="125">
        <v>1</v>
      </c>
      <c r="J34" s="122">
        <v>1</v>
      </c>
      <c r="K34" s="123">
        <v>0</v>
      </c>
      <c r="L34" s="124">
        <v>0</v>
      </c>
      <c r="M34" s="125">
        <v>1</v>
      </c>
      <c r="N34" s="122">
        <v>1</v>
      </c>
      <c r="O34" s="123">
        <v>0</v>
      </c>
      <c r="P34" s="126">
        <f t="shared" si="11"/>
        <v>3</v>
      </c>
      <c r="Q34" s="127">
        <f t="shared" si="11"/>
        <v>2</v>
      </c>
      <c r="R34" s="126">
        <f t="shared" si="27"/>
        <v>3</v>
      </c>
      <c r="S34" s="127">
        <f t="shared" si="12"/>
        <v>2</v>
      </c>
      <c r="T34" s="126">
        <f t="shared" si="28"/>
        <v>2</v>
      </c>
      <c r="U34" s="127">
        <f t="shared" si="13"/>
        <v>0</v>
      </c>
      <c r="V34" s="302"/>
      <c r="W34" s="302"/>
      <c r="X34" s="302"/>
      <c r="Y34" s="302"/>
      <c r="Z34" s="302"/>
      <c r="AA34" s="302"/>
      <c r="AB34" s="302"/>
      <c r="AC34" s="303">
        <f ca="1" t="shared" si="14"/>
      </c>
      <c r="AD34" s="303"/>
      <c r="AE34" s="304">
        <f ca="1" t="shared" si="15"/>
      </c>
      <c r="AF34" s="304"/>
      <c r="AG34" s="4">
        <f t="shared" si="16"/>
        <v>1</v>
      </c>
      <c r="AH34" s="4">
        <f t="shared" si="17"/>
        <v>0</v>
      </c>
      <c r="AI34" s="4">
        <f t="shared" si="18"/>
        <v>0</v>
      </c>
      <c r="AJ34" s="4">
        <f t="shared" si="19"/>
        <v>1</v>
      </c>
      <c r="AK34" s="4">
        <f t="shared" si="20"/>
        <v>1</v>
      </c>
      <c r="AL34" s="4">
        <f t="shared" si="21"/>
        <v>0</v>
      </c>
      <c r="AM34" s="4">
        <f t="shared" si="22"/>
        <v>0</v>
      </c>
      <c r="AN34" s="4">
        <f t="shared" si="23"/>
        <v>1</v>
      </c>
      <c r="AO34" s="4">
        <f t="shared" si="24"/>
        <v>1</v>
      </c>
      <c r="AP34" s="4">
        <f t="shared" si="25"/>
        <v>0</v>
      </c>
    </row>
    <row r="35" spans="1:42" ht="15">
      <c r="A35" s="117">
        <v>9</v>
      </c>
      <c r="B35" s="118">
        <v>41325</v>
      </c>
      <c r="C35" s="119"/>
      <c r="D35" s="120" t="str">
        <f t="shared" si="26"/>
        <v>VBC Altenglan</v>
      </c>
      <c r="E35" s="121" t="str">
        <f>E21</f>
        <v>TSG Trippstadt (A)</v>
      </c>
      <c r="F35" s="122">
        <v>22</v>
      </c>
      <c r="G35" s="123">
        <v>25</v>
      </c>
      <c r="H35" s="124">
        <v>25</v>
      </c>
      <c r="I35" s="125">
        <v>20</v>
      </c>
      <c r="J35" s="122">
        <v>25</v>
      </c>
      <c r="K35" s="123">
        <v>18</v>
      </c>
      <c r="L35" s="124">
        <v>25</v>
      </c>
      <c r="M35" s="125">
        <v>19</v>
      </c>
      <c r="N35" s="122"/>
      <c r="O35" s="123"/>
      <c r="P35" s="126">
        <f t="shared" si="11"/>
        <v>97</v>
      </c>
      <c r="Q35" s="127">
        <f t="shared" si="11"/>
        <v>82</v>
      </c>
      <c r="R35" s="126">
        <f t="shared" si="27"/>
        <v>3</v>
      </c>
      <c r="S35" s="127">
        <f t="shared" si="12"/>
        <v>1</v>
      </c>
      <c r="T35" s="126">
        <f t="shared" si="28"/>
        <v>2</v>
      </c>
      <c r="U35" s="127">
        <f t="shared" si="13"/>
        <v>0</v>
      </c>
      <c r="V35" s="302"/>
      <c r="W35" s="302"/>
      <c r="X35" s="302"/>
      <c r="Y35" s="302"/>
      <c r="Z35" s="302"/>
      <c r="AA35" s="302"/>
      <c r="AB35" s="302"/>
      <c r="AC35" s="303">
        <f ca="1" t="shared" si="14"/>
      </c>
      <c r="AD35" s="303"/>
      <c r="AE35" s="304">
        <f ca="1" t="shared" si="15"/>
      </c>
      <c r="AF35" s="304"/>
      <c r="AG35" s="4">
        <f t="shared" si="16"/>
        <v>0</v>
      </c>
      <c r="AH35" s="4">
        <f t="shared" si="17"/>
        <v>1</v>
      </c>
      <c r="AI35" s="4">
        <f t="shared" si="18"/>
        <v>1</v>
      </c>
      <c r="AJ35" s="4">
        <f t="shared" si="19"/>
        <v>0</v>
      </c>
      <c r="AK35" s="4">
        <f t="shared" si="20"/>
        <v>1</v>
      </c>
      <c r="AL35" s="4">
        <f t="shared" si="21"/>
        <v>0</v>
      </c>
      <c r="AM35" s="4">
        <f t="shared" si="22"/>
        <v>1</v>
      </c>
      <c r="AN35" s="4">
        <f t="shared" si="23"/>
        <v>0</v>
      </c>
      <c r="AO35" s="4">
        <f t="shared" si="24"/>
        <v>0</v>
      </c>
      <c r="AP35" s="4">
        <f t="shared" si="25"/>
        <v>0</v>
      </c>
    </row>
    <row r="36" spans="1:42" ht="15">
      <c r="A36" s="130">
        <v>14</v>
      </c>
      <c r="B36" s="131">
        <v>41423</v>
      </c>
      <c r="C36" s="132"/>
      <c r="D36" s="133" t="str">
        <f t="shared" si="26"/>
        <v>VBC Altenglan</v>
      </c>
      <c r="E36" s="270" t="str">
        <f>E24</f>
        <v>VfB Weilerbach (N)</v>
      </c>
      <c r="F36" s="135">
        <v>25</v>
      </c>
      <c r="G36" s="136">
        <v>0</v>
      </c>
      <c r="H36" s="137">
        <v>25</v>
      </c>
      <c r="I36" s="138">
        <v>0</v>
      </c>
      <c r="J36" s="135">
        <v>25</v>
      </c>
      <c r="K36" s="136">
        <v>0</v>
      </c>
      <c r="L36" s="137"/>
      <c r="M36" s="138"/>
      <c r="N36" s="135"/>
      <c r="O36" s="136"/>
      <c r="P36" s="139">
        <f t="shared" si="11"/>
        <v>75</v>
      </c>
      <c r="Q36" s="140">
        <f t="shared" si="11"/>
        <v>0</v>
      </c>
      <c r="R36" s="139">
        <f t="shared" si="27"/>
        <v>3</v>
      </c>
      <c r="S36" s="140">
        <f t="shared" si="12"/>
        <v>0</v>
      </c>
      <c r="T36" s="139">
        <f t="shared" si="28"/>
        <v>2</v>
      </c>
      <c r="U36" s="140">
        <f t="shared" si="13"/>
        <v>0</v>
      </c>
      <c r="V36" s="299"/>
      <c r="W36" s="299"/>
      <c r="X36" s="299"/>
      <c r="Y36" s="299"/>
      <c r="Z36" s="299"/>
      <c r="AA36" s="299"/>
      <c r="AB36" s="299"/>
      <c r="AC36" s="300">
        <f ca="1" t="shared" si="14"/>
      </c>
      <c r="AD36" s="300"/>
      <c r="AE36" s="301">
        <f ca="1" t="shared" si="15"/>
      </c>
      <c r="AF36" s="301"/>
      <c r="AG36" s="4">
        <f t="shared" si="16"/>
        <v>1</v>
      </c>
      <c r="AH36" s="4">
        <f t="shared" si="17"/>
        <v>0</v>
      </c>
      <c r="AI36" s="4">
        <f t="shared" si="18"/>
        <v>1</v>
      </c>
      <c r="AJ36" s="4">
        <f t="shared" si="19"/>
        <v>0</v>
      </c>
      <c r="AK36" s="4">
        <f t="shared" si="20"/>
        <v>1</v>
      </c>
      <c r="AL36" s="4">
        <f t="shared" si="21"/>
        <v>0</v>
      </c>
      <c r="AM36" s="4">
        <f t="shared" si="22"/>
        <v>0</v>
      </c>
      <c r="AN36" s="4">
        <f t="shared" si="23"/>
        <v>0</v>
      </c>
      <c r="AO36" s="4">
        <f t="shared" si="24"/>
        <v>0</v>
      </c>
      <c r="AP36" s="4">
        <f t="shared" si="25"/>
        <v>0</v>
      </c>
    </row>
    <row r="37" spans="22:29" ht="15">
      <c r="V37" s="37"/>
      <c r="W37" s="37"/>
      <c r="X37" s="3"/>
      <c r="Y37" s="3"/>
      <c r="Z37" s="3"/>
      <c r="AA37" s="3"/>
      <c r="AB37" s="3"/>
      <c r="AC37" s="3"/>
    </row>
    <row r="38" spans="1:42" ht="15">
      <c r="A38" s="106">
        <v>10</v>
      </c>
      <c r="B38" s="107">
        <v>41344</v>
      </c>
      <c r="C38" s="108"/>
      <c r="D38" s="109" t="str">
        <f>E6</f>
        <v>Erlenbach/Morlautern</v>
      </c>
      <c r="E38" s="110" t="str">
        <f>E3</f>
        <v>VBC Altenglan</v>
      </c>
      <c r="F38" s="111">
        <v>25</v>
      </c>
      <c r="G38" s="112">
        <v>20</v>
      </c>
      <c r="H38" s="113">
        <v>25</v>
      </c>
      <c r="I38" s="114">
        <v>20</v>
      </c>
      <c r="J38" s="111">
        <v>25</v>
      </c>
      <c r="K38" s="112">
        <v>19</v>
      </c>
      <c r="L38" s="113"/>
      <c r="M38" s="114"/>
      <c r="N38" s="111"/>
      <c r="O38" s="112"/>
      <c r="P38" s="115">
        <f>IF(F38="","",F38+H38+J38+L38+N38)</f>
        <v>75</v>
      </c>
      <c r="Q38" s="141">
        <f aca="true" t="shared" si="29" ref="Q38:Q44">IF(G38="","",G38+I38+K38+M38+O38)</f>
        <v>59</v>
      </c>
      <c r="R38" s="115">
        <f>IF(F38="","",AG38+AI38+AK38+AM38+AO38)</f>
        <v>3</v>
      </c>
      <c r="S38" s="141">
        <f aca="true" t="shared" si="30" ref="S38:S44">IF(G38="","",AH38+AJ38+AL38+AN38+AP38)</f>
        <v>0</v>
      </c>
      <c r="T38" s="115">
        <f>IF(R38="","",IF(R38=3,2,0))</f>
        <v>2</v>
      </c>
      <c r="U38" s="141">
        <f aca="true" t="shared" si="31" ref="U38:U44">IF(S38="","",IF(S38=3,2,0))</f>
        <v>0</v>
      </c>
      <c r="V38" s="305"/>
      <c r="W38" s="305"/>
      <c r="X38" s="305"/>
      <c r="Y38" s="305"/>
      <c r="Z38" s="305"/>
      <c r="AA38" s="305"/>
      <c r="AB38" s="305"/>
      <c r="AC38" s="306">
        <f aca="true" ca="1" t="shared" si="32" ref="AC38:AC44">IF(U38&lt;&gt;"","",IF(C38&lt;&gt;"","verlegt",IF(B38&lt;TODAY(),"offen","")))</f>
      </c>
      <c r="AD38" s="306"/>
      <c r="AE38" s="307">
        <f ca="1">IF(U38&lt;&gt;"","",IF(C38="","",IF(C38&lt;TODAY(),"offen","")))</f>
      </c>
      <c r="AF38" s="307"/>
      <c r="AG38" s="4">
        <f aca="true" t="shared" si="33" ref="AG38:AG44">IF(F38&gt;G38,1,0)</f>
        <v>1</v>
      </c>
      <c r="AH38" s="4">
        <f aca="true" t="shared" si="34" ref="AH38:AH44">IF(G38&gt;F38,1,0)</f>
        <v>0</v>
      </c>
      <c r="AI38" s="4">
        <f aca="true" t="shared" si="35" ref="AI38:AI44">IF(H38&gt;I38,1,0)</f>
        <v>1</v>
      </c>
      <c r="AJ38" s="4">
        <f aca="true" t="shared" si="36" ref="AJ38:AJ44">IF(I38&gt;H38,1,0)</f>
        <v>0</v>
      </c>
      <c r="AK38" s="4">
        <f aca="true" t="shared" si="37" ref="AK38:AK44">IF(J38&gt;K38,1,0)</f>
        <v>1</v>
      </c>
      <c r="AL38" s="4">
        <f aca="true" t="shared" si="38" ref="AL38:AL44">IF(K38&gt;J38,1,0)</f>
        <v>0</v>
      </c>
      <c r="AM38" s="4">
        <f aca="true" t="shared" si="39" ref="AM38:AM44">IF(L38&gt;M38,1,0)</f>
        <v>0</v>
      </c>
      <c r="AN38" s="4">
        <f aca="true" t="shared" si="40" ref="AN38:AN44">IF(M38&gt;L38,1,0)</f>
        <v>0</v>
      </c>
      <c r="AO38" s="4">
        <f aca="true" t="shared" si="41" ref="AO38:AO44">IF(N38&gt;O38,1,0)</f>
        <v>0</v>
      </c>
      <c r="AP38" s="4">
        <f aca="true" t="shared" si="42" ref="AP38:AP44">IF(O38&gt;N38,1,0)</f>
        <v>0</v>
      </c>
    </row>
    <row r="39" spans="1:42" ht="15">
      <c r="A39" s="117">
        <v>5</v>
      </c>
      <c r="B39" s="118">
        <v>41232</v>
      </c>
      <c r="C39" s="119"/>
      <c r="D39" s="120" t="str">
        <f aca="true" t="shared" si="43" ref="D39:D44">D38</f>
        <v>Erlenbach/Morlautern</v>
      </c>
      <c r="E39" s="121" t="str">
        <f>E9</f>
        <v>TuS Olsbrücken</v>
      </c>
      <c r="F39" s="122">
        <v>26</v>
      </c>
      <c r="G39" s="123">
        <v>24</v>
      </c>
      <c r="H39" s="124">
        <v>25</v>
      </c>
      <c r="I39" s="125">
        <v>15</v>
      </c>
      <c r="J39" s="122">
        <v>25</v>
      </c>
      <c r="K39" s="123">
        <v>22</v>
      </c>
      <c r="L39" s="124"/>
      <c r="M39" s="125"/>
      <c r="N39" s="122"/>
      <c r="O39" s="123"/>
      <c r="P39" s="126">
        <f aca="true" t="shared" si="44" ref="P39:P44">IF(F39="","",F39+H39+J39+L39+N39)</f>
        <v>76</v>
      </c>
      <c r="Q39" s="142">
        <f t="shared" si="29"/>
        <v>61</v>
      </c>
      <c r="R39" s="126">
        <f aca="true" t="shared" si="45" ref="R39:R44">IF(F39="","",AG39+AI39+AK39+AM39+AO39)</f>
        <v>3</v>
      </c>
      <c r="S39" s="142">
        <f t="shared" si="30"/>
        <v>0</v>
      </c>
      <c r="T39" s="126">
        <f aca="true" t="shared" si="46" ref="T39:T44">IF(R39="","",IF(R39=3,2,0))</f>
        <v>2</v>
      </c>
      <c r="U39" s="142">
        <f t="shared" si="31"/>
        <v>0</v>
      </c>
      <c r="V39" s="302"/>
      <c r="W39" s="302"/>
      <c r="X39" s="302"/>
      <c r="Y39" s="302"/>
      <c r="Z39" s="302"/>
      <c r="AA39" s="302"/>
      <c r="AB39" s="302"/>
      <c r="AC39" s="303">
        <f ca="1" t="shared" si="32"/>
      </c>
      <c r="AD39" s="303"/>
      <c r="AE39" s="304">
        <f aca="true" ca="1" t="shared" si="47" ref="AE39:AE44">IF(U39&lt;&gt;"","",IF(C39="","",IF(C39&lt;TODAY(),"offen","")))</f>
      </c>
      <c r="AF39" s="304"/>
      <c r="AG39" s="4">
        <f t="shared" si="33"/>
        <v>1</v>
      </c>
      <c r="AH39" s="4">
        <f t="shared" si="34"/>
        <v>0</v>
      </c>
      <c r="AI39" s="4">
        <f t="shared" si="35"/>
        <v>1</v>
      </c>
      <c r="AJ39" s="4">
        <f t="shared" si="36"/>
        <v>0</v>
      </c>
      <c r="AK39" s="4">
        <f t="shared" si="37"/>
        <v>1</v>
      </c>
      <c r="AL39" s="4">
        <f t="shared" si="38"/>
        <v>0</v>
      </c>
      <c r="AM39" s="4">
        <f t="shared" si="39"/>
        <v>0</v>
      </c>
      <c r="AN39" s="4">
        <f t="shared" si="40"/>
        <v>0</v>
      </c>
      <c r="AO39" s="4">
        <f t="shared" si="41"/>
        <v>0</v>
      </c>
      <c r="AP39" s="4">
        <f t="shared" si="42"/>
        <v>0</v>
      </c>
    </row>
    <row r="40" spans="1:42" ht="15">
      <c r="A40" s="117">
        <v>8</v>
      </c>
      <c r="B40" s="118">
        <v>41302</v>
      </c>
      <c r="C40" s="119"/>
      <c r="D40" s="120" t="str">
        <f t="shared" si="43"/>
        <v>Erlenbach/Morlautern</v>
      </c>
      <c r="E40" s="121" t="str">
        <f>E12</f>
        <v>TV Otterberg</v>
      </c>
      <c r="F40" s="122">
        <v>21</v>
      </c>
      <c r="G40" s="123">
        <v>25</v>
      </c>
      <c r="H40" s="124">
        <v>25</v>
      </c>
      <c r="I40" s="125">
        <v>10</v>
      </c>
      <c r="J40" s="122">
        <v>25</v>
      </c>
      <c r="K40" s="123">
        <v>13</v>
      </c>
      <c r="L40" s="124">
        <v>18</v>
      </c>
      <c r="M40" s="125">
        <v>25</v>
      </c>
      <c r="N40" s="122">
        <v>17</v>
      </c>
      <c r="O40" s="123">
        <v>15</v>
      </c>
      <c r="P40" s="126">
        <f t="shared" si="44"/>
        <v>106</v>
      </c>
      <c r="Q40" s="142">
        <f t="shared" si="29"/>
        <v>88</v>
      </c>
      <c r="R40" s="126">
        <f t="shared" si="45"/>
        <v>3</v>
      </c>
      <c r="S40" s="142">
        <f t="shared" si="30"/>
        <v>2</v>
      </c>
      <c r="T40" s="126">
        <f t="shared" si="46"/>
        <v>2</v>
      </c>
      <c r="U40" s="142">
        <f t="shared" si="31"/>
        <v>0</v>
      </c>
      <c r="V40" s="302"/>
      <c r="W40" s="302"/>
      <c r="X40" s="302"/>
      <c r="Y40" s="302"/>
      <c r="Z40" s="302"/>
      <c r="AA40" s="302"/>
      <c r="AB40" s="302"/>
      <c r="AC40" s="303">
        <f ca="1" t="shared" si="32"/>
      </c>
      <c r="AD40" s="303"/>
      <c r="AE40" s="304">
        <f ca="1" t="shared" si="47"/>
      </c>
      <c r="AF40" s="304"/>
      <c r="AG40" s="4">
        <f t="shared" si="33"/>
        <v>0</v>
      </c>
      <c r="AH40" s="4">
        <f t="shared" si="34"/>
        <v>1</v>
      </c>
      <c r="AI40" s="4">
        <f t="shared" si="35"/>
        <v>1</v>
      </c>
      <c r="AJ40" s="4">
        <f t="shared" si="36"/>
        <v>0</v>
      </c>
      <c r="AK40" s="4">
        <f t="shared" si="37"/>
        <v>1</v>
      </c>
      <c r="AL40" s="4">
        <f t="shared" si="38"/>
        <v>0</v>
      </c>
      <c r="AM40" s="4">
        <f t="shared" si="39"/>
        <v>0</v>
      </c>
      <c r="AN40" s="4">
        <f t="shared" si="40"/>
        <v>1</v>
      </c>
      <c r="AO40" s="4">
        <f t="shared" si="41"/>
        <v>1</v>
      </c>
      <c r="AP40" s="4">
        <f t="shared" si="42"/>
        <v>0</v>
      </c>
    </row>
    <row r="41" spans="1:42" ht="15">
      <c r="A41" s="117">
        <v>4</v>
      </c>
      <c r="B41" s="118">
        <v>41211</v>
      </c>
      <c r="C41" s="128"/>
      <c r="D41" s="120" t="str">
        <f t="shared" si="43"/>
        <v>Erlenbach/Morlautern</v>
      </c>
      <c r="E41" s="121" t="str">
        <f>E15</f>
        <v>VV Ramstein II abgemeldet</v>
      </c>
      <c r="F41" s="122"/>
      <c r="G41" s="123"/>
      <c r="H41" s="124"/>
      <c r="I41" s="125"/>
      <c r="J41" s="122"/>
      <c r="K41" s="123"/>
      <c r="L41" s="124"/>
      <c r="M41" s="125"/>
      <c r="N41" s="122"/>
      <c r="O41" s="123"/>
      <c r="P41" s="126">
        <f t="shared" si="44"/>
      </c>
      <c r="Q41" s="142">
        <f t="shared" si="29"/>
      </c>
      <c r="R41" s="126">
        <f t="shared" si="45"/>
      </c>
      <c r="S41" s="142">
        <f t="shared" si="30"/>
      </c>
      <c r="T41" s="126">
        <f t="shared" si="46"/>
      </c>
      <c r="U41" s="142">
        <f t="shared" si="31"/>
      </c>
      <c r="V41" s="302"/>
      <c r="W41" s="302"/>
      <c r="X41" s="302"/>
      <c r="Y41" s="302"/>
      <c r="Z41" s="302"/>
      <c r="AA41" s="302"/>
      <c r="AB41" s="302"/>
      <c r="AC41" s="303" t="str">
        <f ca="1" t="shared" si="32"/>
        <v>offen</v>
      </c>
      <c r="AD41" s="303"/>
      <c r="AE41" s="304">
        <f ca="1" t="shared" si="47"/>
      </c>
      <c r="AF41" s="304"/>
      <c r="AG41" s="4">
        <f t="shared" si="33"/>
        <v>0</v>
      </c>
      <c r="AH41" s="4">
        <f t="shared" si="34"/>
        <v>0</v>
      </c>
      <c r="AI41" s="4">
        <f t="shared" si="35"/>
        <v>0</v>
      </c>
      <c r="AJ41" s="4">
        <f t="shared" si="36"/>
        <v>0</v>
      </c>
      <c r="AK41" s="4">
        <f t="shared" si="37"/>
        <v>0</v>
      </c>
      <c r="AL41" s="4">
        <f t="shared" si="38"/>
        <v>0</v>
      </c>
      <c r="AM41" s="4">
        <f t="shared" si="39"/>
        <v>0</v>
      </c>
      <c r="AN41" s="4">
        <f t="shared" si="40"/>
        <v>0</v>
      </c>
      <c r="AO41" s="4">
        <f t="shared" si="41"/>
        <v>0</v>
      </c>
      <c r="AP41" s="4">
        <f t="shared" si="42"/>
        <v>0</v>
      </c>
    </row>
    <row r="42" spans="1:42" ht="15">
      <c r="A42" s="117">
        <v>2</v>
      </c>
      <c r="B42" s="118">
        <v>41169</v>
      </c>
      <c r="C42" s="119"/>
      <c r="D42" s="120" t="str">
        <f t="shared" si="43"/>
        <v>Erlenbach/Morlautern</v>
      </c>
      <c r="E42" s="121" t="str">
        <f>E18</f>
        <v>Roßbach/Offenbach</v>
      </c>
      <c r="F42" s="122">
        <v>25</v>
      </c>
      <c r="G42" s="123">
        <v>15</v>
      </c>
      <c r="H42" s="124">
        <v>11</v>
      </c>
      <c r="I42" s="125">
        <v>25</v>
      </c>
      <c r="J42" s="122">
        <v>25</v>
      </c>
      <c r="K42" s="123">
        <v>20</v>
      </c>
      <c r="L42" s="124">
        <v>25</v>
      </c>
      <c r="M42" s="125">
        <v>21</v>
      </c>
      <c r="N42" s="122"/>
      <c r="O42" s="123"/>
      <c r="P42" s="126">
        <f t="shared" si="44"/>
        <v>86</v>
      </c>
      <c r="Q42" s="142">
        <f t="shared" si="29"/>
        <v>81</v>
      </c>
      <c r="R42" s="126">
        <f t="shared" si="45"/>
        <v>3</v>
      </c>
      <c r="S42" s="142">
        <f t="shared" si="30"/>
        <v>1</v>
      </c>
      <c r="T42" s="126">
        <f t="shared" si="46"/>
        <v>2</v>
      </c>
      <c r="U42" s="142">
        <f t="shared" si="31"/>
        <v>0</v>
      </c>
      <c r="V42" s="302"/>
      <c r="W42" s="302"/>
      <c r="X42" s="302"/>
      <c r="Y42" s="302"/>
      <c r="Z42" s="302"/>
      <c r="AA42" s="302"/>
      <c r="AB42" s="302"/>
      <c r="AC42" s="303">
        <f ca="1" t="shared" si="32"/>
      </c>
      <c r="AD42" s="303"/>
      <c r="AE42" s="304">
        <f ca="1" t="shared" si="47"/>
      </c>
      <c r="AF42" s="304"/>
      <c r="AG42" s="4">
        <f t="shared" si="33"/>
        <v>1</v>
      </c>
      <c r="AH42" s="4">
        <f t="shared" si="34"/>
        <v>0</v>
      </c>
      <c r="AI42" s="4">
        <f t="shared" si="35"/>
        <v>0</v>
      </c>
      <c r="AJ42" s="4">
        <f t="shared" si="36"/>
        <v>1</v>
      </c>
      <c r="AK42" s="4">
        <f t="shared" si="37"/>
        <v>1</v>
      </c>
      <c r="AL42" s="4">
        <f t="shared" si="38"/>
        <v>0</v>
      </c>
      <c r="AM42" s="4">
        <f t="shared" si="39"/>
        <v>1</v>
      </c>
      <c r="AN42" s="4">
        <f t="shared" si="40"/>
        <v>0</v>
      </c>
      <c r="AO42" s="4">
        <f t="shared" si="41"/>
        <v>0</v>
      </c>
      <c r="AP42" s="4">
        <f t="shared" si="42"/>
        <v>0</v>
      </c>
    </row>
    <row r="43" spans="1:42" ht="15">
      <c r="A43" s="117">
        <v>14</v>
      </c>
      <c r="B43" s="118">
        <v>41421</v>
      </c>
      <c r="C43" s="128"/>
      <c r="D43" s="289" t="str">
        <f t="shared" si="43"/>
        <v>Erlenbach/Morlautern</v>
      </c>
      <c r="E43" s="241" t="str">
        <f>E21</f>
        <v>TSG Trippstadt (A)</v>
      </c>
      <c r="F43" s="122">
        <v>25</v>
      </c>
      <c r="G43" s="123">
        <v>0</v>
      </c>
      <c r="H43" s="124">
        <v>25</v>
      </c>
      <c r="I43" s="125">
        <v>0</v>
      </c>
      <c r="J43" s="122">
        <v>25</v>
      </c>
      <c r="K43" s="123">
        <v>0</v>
      </c>
      <c r="L43" s="124"/>
      <c r="M43" s="125"/>
      <c r="N43" s="122"/>
      <c r="O43" s="123"/>
      <c r="P43" s="126">
        <f t="shared" si="44"/>
        <v>75</v>
      </c>
      <c r="Q43" s="142">
        <f t="shared" si="29"/>
        <v>0</v>
      </c>
      <c r="R43" s="126">
        <f t="shared" si="45"/>
        <v>3</v>
      </c>
      <c r="S43" s="142">
        <f t="shared" si="30"/>
        <v>0</v>
      </c>
      <c r="T43" s="126">
        <f t="shared" si="46"/>
        <v>2</v>
      </c>
      <c r="U43" s="142">
        <f t="shared" si="31"/>
        <v>0</v>
      </c>
      <c r="V43" s="302"/>
      <c r="W43" s="302"/>
      <c r="X43" s="302"/>
      <c r="Y43" s="302"/>
      <c r="Z43" s="302"/>
      <c r="AA43" s="302"/>
      <c r="AB43" s="302"/>
      <c r="AC43" s="303">
        <f ca="1" t="shared" si="32"/>
      </c>
      <c r="AD43" s="303"/>
      <c r="AE43" s="304">
        <f ca="1" t="shared" si="47"/>
      </c>
      <c r="AF43" s="304"/>
      <c r="AG43" s="4">
        <f t="shared" si="33"/>
        <v>1</v>
      </c>
      <c r="AH43" s="4">
        <f t="shared" si="34"/>
        <v>0</v>
      </c>
      <c r="AI43" s="4">
        <f t="shared" si="35"/>
        <v>1</v>
      </c>
      <c r="AJ43" s="4">
        <f t="shared" si="36"/>
        <v>0</v>
      </c>
      <c r="AK43" s="4">
        <f t="shared" si="37"/>
        <v>1</v>
      </c>
      <c r="AL43" s="4">
        <f t="shared" si="38"/>
        <v>0</v>
      </c>
      <c r="AM43" s="4">
        <f t="shared" si="39"/>
        <v>0</v>
      </c>
      <c r="AN43" s="4">
        <f t="shared" si="40"/>
        <v>0</v>
      </c>
      <c r="AO43" s="4">
        <f t="shared" si="41"/>
        <v>0</v>
      </c>
      <c r="AP43" s="4">
        <f t="shared" si="42"/>
        <v>0</v>
      </c>
    </row>
    <row r="44" spans="1:42" ht="15">
      <c r="A44" s="130">
        <v>12</v>
      </c>
      <c r="B44" s="131">
        <v>41393</v>
      </c>
      <c r="C44" s="132"/>
      <c r="D44" s="133" t="str">
        <f t="shared" si="43"/>
        <v>Erlenbach/Morlautern</v>
      </c>
      <c r="E44" s="134" t="str">
        <f>E24</f>
        <v>VfB Weilerbach (N)</v>
      </c>
      <c r="F44" s="135">
        <v>25</v>
      </c>
      <c r="G44" s="136">
        <v>5</v>
      </c>
      <c r="H44" s="137">
        <v>23</v>
      </c>
      <c r="I44" s="138">
        <v>25</v>
      </c>
      <c r="J44" s="135">
        <v>27</v>
      </c>
      <c r="K44" s="136">
        <v>25</v>
      </c>
      <c r="L44" s="137">
        <v>25</v>
      </c>
      <c r="M44" s="138">
        <v>9</v>
      </c>
      <c r="N44" s="135"/>
      <c r="O44" s="136"/>
      <c r="P44" s="139">
        <f t="shared" si="44"/>
        <v>100</v>
      </c>
      <c r="Q44" s="143">
        <f t="shared" si="29"/>
        <v>64</v>
      </c>
      <c r="R44" s="139">
        <f t="shared" si="45"/>
        <v>3</v>
      </c>
      <c r="S44" s="143">
        <f t="shared" si="30"/>
        <v>1</v>
      </c>
      <c r="T44" s="139">
        <f t="shared" si="46"/>
        <v>2</v>
      </c>
      <c r="U44" s="143">
        <f t="shared" si="31"/>
        <v>0</v>
      </c>
      <c r="V44" s="299"/>
      <c r="W44" s="299"/>
      <c r="X44" s="299"/>
      <c r="Y44" s="299"/>
      <c r="Z44" s="299"/>
      <c r="AA44" s="299"/>
      <c r="AB44" s="299"/>
      <c r="AC44" s="300">
        <f ca="1" t="shared" si="32"/>
      </c>
      <c r="AD44" s="300"/>
      <c r="AE44" s="301">
        <f ca="1" t="shared" si="47"/>
      </c>
      <c r="AF44" s="301"/>
      <c r="AG44" s="4">
        <f t="shared" si="33"/>
        <v>1</v>
      </c>
      <c r="AH44" s="4">
        <f t="shared" si="34"/>
        <v>0</v>
      </c>
      <c r="AI44" s="4">
        <f t="shared" si="35"/>
        <v>0</v>
      </c>
      <c r="AJ44" s="4">
        <f t="shared" si="36"/>
        <v>1</v>
      </c>
      <c r="AK44" s="4">
        <f t="shared" si="37"/>
        <v>1</v>
      </c>
      <c r="AL44" s="4">
        <f t="shared" si="38"/>
        <v>0</v>
      </c>
      <c r="AM44" s="4">
        <f t="shared" si="39"/>
        <v>1</v>
      </c>
      <c r="AN44" s="4">
        <f t="shared" si="40"/>
        <v>0</v>
      </c>
      <c r="AO44" s="4">
        <f t="shared" si="41"/>
        <v>0</v>
      </c>
      <c r="AP44" s="4">
        <f t="shared" si="42"/>
        <v>0</v>
      </c>
    </row>
    <row r="45" spans="22:29" ht="15">
      <c r="V45" s="37"/>
      <c r="W45" s="37"/>
      <c r="X45" s="3"/>
      <c r="Y45" s="3"/>
      <c r="Z45" s="3"/>
      <c r="AA45" s="3"/>
      <c r="AB45" s="3"/>
      <c r="AC45" s="3"/>
    </row>
    <row r="46" spans="1:42" ht="15">
      <c r="A46" s="106">
        <v>13</v>
      </c>
      <c r="B46" s="107">
        <v>41411</v>
      </c>
      <c r="C46" s="146">
        <v>41439</v>
      </c>
      <c r="D46" s="109" t="str">
        <f>E9</f>
        <v>TuS Olsbrücken</v>
      </c>
      <c r="E46" s="290" t="str">
        <f>E3</f>
        <v>VBC Altenglan</v>
      </c>
      <c r="F46" s="111">
        <v>25</v>
      </c>
      <c r="G46" s="112">
        <v>0</v>
      </c>
      <c r="H46" s="113">
        <v>25</v>
      </c>
      <c r="I46" s="114">
        <v>0</v>
      </c>
      <c r="J46" s="111">
        <v>25</v>
      </c>
      <c r="K46" s="112">
        <v>0</v>
      </c>
      <c r="L46" s="113"/>
      <c r="M46" s="114"/>
      <c r="N46" s="111"/>
      <c r="O46" s="112"/>
      <c r="P46" s="115">
        <f>IF(F46="","",F46+H46+J46+L46+N46)</f>
        <v>75</v>
      </c>
      <c r="Q46" s="141">
        <f aca="true" t="shared" si="48" ref="Q46:Q52">IF(G46="","",G46+I46+K46+M46+O46)</f>
        <v>0</v>
      </c>
      <c r="R46" s="115">
        <f>IF(F46="","",AG46+AI46+AK46+AM46+AO46)</f>
        <v>3</v>
      </c>
      <c r="S46" s="141">
        <f aca="true" t="shared" si="49" ref="S46:S52">IF(G46="","",AH46+AJ46+AL46+AN46+AP46)</f>
        <v>0</v>
      </c>
      <c r="T46" s="115">
        <f>IF(R46="","",IF(R46=3,2,0))</f>
        <v>2</v>
      </c>
      <c r="U46" s="141">
        <f aca="true" t="shared" si="50" ref="U46:U52">IF(S46="","",IF(S46=3,2,0))</f>
        <v>0</v>
      </c>
      <c r="V46" s="305"/>
      <c r="W46" s="305"/>
      <c r="X46" s="305"/>
      <c r="Y46" s="305"/>
      <c r="Z46" s="305"/>
      <c r="AA46" s="305"/>
      <c r="AB46" s="305"/>
      <c r="AC46" s="306">
        <f aca="true" ca="1" t="shared" si="51" ref="AC46:AC52">IF(U46&lt;&gt;"","",IF(C46&lt;&gt;"","verlegt",IF(B46&lt;TODAY(),"offen","")))</f>
      </c>
      <c r="AD46" s="306"/>
      <c r="AE46" s="307">
        <f ca="1">IF(U46&lt;&gt;"","",IF(C46="","",IF(C46&lt;TODAY(),"offen","")))</f>
      </c>
      <c r="AF46" s="307"/>
      <c r="AG46" s="4">
        <f aca="true" t="shared" si="52" ref="AG46:AG52">IF(F46&gt;G46,1,0)</f>
        <v>1</v>
      </c>
      <c r="AH46" s="4">
        <f aca="true" t="shared" si="53" ref="AH46:AH52">IF(G46&gt;F46,1,0)</f>
        <v>0</v>
      </c>
      <c r="AI46" s="4">
        <f aca="true" t="shared" si="54" ref="AI46:AI52">IF(H46&gt;I46,1,0)</f>
        <v>1</v>
      </c>
      <c r="AJ46" s="4">
        <f aca="true" t="shared" si="55" ref="AJ46:AJ52">IF(I46&gt;H46,1,0)</f>
        <v>0</v>
      </c>
      <c r="AK46" s="4">
        <f aca="true" t="shared" si="56" ref="AK46:AK52">IF(J46&gt;K46,1,0)</f>
        <v>1</v>
      </c>
      <c r="AL46" s="4">
        <f aca="true" t="shared" si="57" ref="AL46:AL52">IF(K46&gt;J46,1,0)</f>
        <v>0</v>
      </c>
      <c r="AM46" s="4">
        <f aca="true" t="shared" si="58" ref="AM46:AM52">IF(L46&gt;M46,1,0)</f>
        <v>0</v>
      </c>
      <c r="AN46" s="4">
        <f aca="true" t="shared" si="59" ref="AN46:AN52">IF(M46&gt;L46,1,0)</f>
        <v>0</v>
      </c>
      <c r="AO46" s="4">
        <f aca="true" t="shared" si="60" ref="AO46:AO52">IF(N46&gt;O46,1,0)</f>
        <v>0</v>
      </c>
      <c r="AP46" s="4">
        <f aca="true" t="shared" si="61" ref="AP46:AP52">IF(O46&gt;N46,1,0)</f>
        <v>0</v>
      </c>
    </row>
    <row r="47" spans="1:42" ht="15">
      <c r="A47" s="117">
        <v>11</v>
      </c>
      <c r="B47" s="118">
        <v>41383</v>
      </c>
      <c r="C47" s="119"/>
      <c r="D47" s="120" t="str">
        <f aca="true" t="shared" si="62" ref="D47:D52">D46</f>
        <v>TuS Olsbrücken</v>
      </c>
      <c r="E47" s="121" t="str">
        <f>E6</f>
        <v>Erlenbach/Morlautern</v>
      </c>
      <c r="F47" s="122">
        <v>21</v>
      </c>
      <c r="G47" s="123">
        <v>25</v>
      </c>
      <c r="H47" s="124">
        <v>25</v>
      </c>
      <c r="I47" s="125">
        <v>22</v>
      </c>
      <c r="J47" s="122">
        <v>25</v>
      </c>
      <c r="K47" s="123">
        <v>19</v>
      </c>
      <c r="L47" s="124">
        <v>25</v>
      </c>
      <c r="M47" s="125">
        <v>14</v>
      </c>
      <c r="N47" s="122"/>
      <c r="O47" s="123"/>
      <c r="P47" s="126">
        <f aca="true" t="shared" si="63" ref="P47:P52">IF(F47="","",F47+H47+J47+L47+N47)</f>
        <v>96</v>
      </c>
      <c r="Q47" s="142">
        <f t="shared" si="48"/>
        <v>80</v>
      </c>
      <c r="R47" s="126">
        <f aca="true" t="shared" si="64" ref="R47:R52">IF(F47="","",AG47+AI47+AK47+AM47+AO47)</f>
        <v>3</v>
      </c>
      <c r="S47" s="142">
        <f t="shared" si="49"/>
        <v>1</v>
      </c>
      <c r="T47" s="126">
        <f aca="true" t="shared" si="65" ref="T47:T52">IF(R47="","",IF(R47=3,2,0))</f>
        <v>2</v>
      </c>
      <c r="U47" s="142">
        <f t="shared" si="50"/>
        <v>0</v>
      </c>
      <c r="V47" s="302"/>
      <c r="W47" s="302"/>
      <c r="X47" s="302"/>
      <c r="Y47" s="302"/>
      <c r="Z47" s="302"/>
      <c r="AA47" s="302"/>
      <c r="AB47" s="302"/>
      <c r="AC47" s="303">
        <f ca="1" t="shared" si="51"/>
      </c>
      <c r="AD47" s="303"/>
      <c r="AE47" s="304">
        <f aca="true" ca="1" t="shared" si="66" ref="AE47:AE52">IF(U47&lt;&gt;"","",IF(C47="","",IF(C47&lt;TODAY(),"offen","")))</f>
      </c>
      <c r="AF47" s="304"/>
      <c r="AG47" s="4">
        <f t="shared" si="52"/>
        <v>0</v>
      </c>
      <c r="AH47" s="4">
        <f t="shared" si="53"/>
        <v>1</v>
      </c>
      <c r="AI47" s="4">
        <f t="shared" si="54"/>
        <v>1</v>
      </c>
      <c r="AJ47" s="4">
        <f t="shared" si="55"/>
        <v>0</v>
      </c>
      <c r="AK47" s="4">
        <f t="shared" si="56"/>
        <v>1</v>
      </c>
      <c r="AL47" s="4">
        <f t="shared" si="57"/>
        <v>0</v>
      </c>
      <c r="AM47" s="4">
        <f t="shared" si="58"/>
        <v>1</v>
      </c>
      <c r="AN47" s="4">
        <f t="shared" si="59"/>
        <v>0</v>
      </c>
      <c r="AO47" s="4">
        <f t="shared" si="60"/>
        <v>0</v>
      </c>
      <c r="AP47" s="4">
        <f t="shared" si="61"/>
        <v>0</v>
      </c>
    </row>
    <row r="48" spans="1:42" ht="15">
      <c r="A48" s="117">
        <v>7</v>
      </c>
      <c r="B48" s="118">
        <v>41292</v>
      </c>
      <c r="C48" s="128">
        <v>41376</v>
      </c>
      <c r="D48" s="289" t="str">
        <f t="shared" si="62"/>
        <v>TuS Olsbrücken</v>
      </c>
      <c r="E48" s="121" t="str">
        <f>E12</f>
        <v>TV Otterberg</v>
      </c>
      <c r="F48" s="122">
        <v>25</v>
      </c>
      <c r="G48" s="123">
        <v>15</v>
      </c>
      <c r="H48" s="124">
        <v>19</v>
      </c>
      <c r="I48" s="125">
        <v>25</v>
      </c>
      <c r="J48" s="122">
        <v>21</v>
      </c>
      <c r="K48" s="123">
        <v>25</v>
      </c>
      <c r="L48" s="124">
        <v>25</v>
      </c>
      <c r="M48" s="125">
        <v>14</v>
      </c>
      <c r="N48" s="122">
        <v>15</v>
      </c>
      <c r="O48" s="123">
        <v>12</v>
      </c>
      <c r="P48" s="126">
        <f t="shared" si="63"/>
        <v>105</v>
      </c>
      <c r="Q48" s="142">
        <f t="shared" si="48"/>
        <v>91</v>
      </c>
      <c r="R48" s="126">
        <f t="shared" si="64"/>
        <v>3</v>
      </c>
      <c r="S48" s="142">
        <f t="shared" si="49"/>
        <v>2</v>
      </c>
      <c r="T48" s="126">
        <f t="shared" si="65"/>
        <v>2</v>
      </c>
      <c r="U48" s="142">
        <f t="shared" si="50"/>
        <v>0</v>
      </c>
      <c r="V48" s="302"/>
      <c r="W48" s="302"/>
      <c r="X48" s="302"/>
      <c r="Y48" s="302"/>
      <c r="Z48" s="302"/>
      <c r="AA48" s="302"/>
      <c r="AB48" s="302"/>
      <c r="AC48" s="303">
        <f ca="1" t="shared" si="51"/>
      </c>
      <c r="AD48" s="303"/>
      <c r="AE48" s="304">
        <f ca="1" t="shared" si="66"/>
      </c>
      <c r="AF48" s="304"/>
      <c r="AG48" s="4">
        <f t="shared" si="52"/>
        <v>1</v>
      </c>
      <c r="AH48" s="4">
        <f t="shared" si="53"/>
        <v>0</v>
      </c>
      <c r="AI48" s="4">
        <f t="shared" si="54"/>
        <v>0</v>
      </c>
      <c r="AJ48" s="4">
        <f t="shared" si="55"/>
        <v>1</v>
      </c>
      <c r="AK48" s="4">
        <f t="shared" si="56"/>
        <v>0</v>
      </c>
      <c r="AL48" s="4">
        <f t="shared" si="57"/>
        <v>1</v>
      </c>
      <c r="AM48" s="4">
        <f t="shared" si="58"/>
        <v>1</v>
      </c>
      <c r="AN48" s="4">
        <f t="shared" si="59"/>
        <v>0</v>
      </c>
      <c r="AO48" s="4">
        <f t="shared" si="60"/>
        <v>1</v>
      </c>
      <c r="AP48" s="4">
        <f t="shared" si="61"/>
        <v>0</v>
      </c>
    </row>
    <row r="49" spans="1:42" ht="15">
      <c r="A49" s="117">
        <v>8</v>
      </c>
      <c r="B49" s="118">
        <v>41327</v>
      </c>
      <c r="C49" s="119"/>
      <c r="D49" s="120" t="str">
        <f t="shared" si="62"/>
        <v>TuS Olsbrücken</v>
      </c>
      <c r="E49" s="121" t="str">
        <f>E15</f>
        <v>VV Ramstein II abgemeldet</v>
      </c>
      <c r="F49" s="122"/>
      <c r="G49" s="123"/>
      <c r="H49" s="124"/>
      <c r="I49" s="125"/>
      <c r="J49" s="122"/>
      <c r="K49" s="123"/>
      <c r="L49" s="124"/>
      <c r="M49" s="125"/>
      <c r="N49" s="122"/>
      <c r="O49" s="123"/>
      <c r="P49" s="126">
        <f t="shared" si="63"/>
      </c>
      <c r="Q49" s="142">
        <f t="shared" si="48"/>
      </c>
      <c r="R49" s="126">
        <f t="shared" si="64"/>
      </c>
      <c r="S49" s="142">
        <f t="shared" si="49"/>
      </c>
      <c r="T49" s="126">
        <f t="shared" si="65"/>
      </c>
      <c r="U49" s="142">
        <f t="shared" si="50"/>
      </c>
      <c r="V49" s="302"/>
      <c r="W49" s="302"/>
      <c r="X49" s="302"/>
      <c r="Y49" s="302"/>
      <c r="Z49" s="302"/>
      <c r="AA49" s="302"/>
      <c r="AB49" s="302"/>
      <c r="AC49" s="303" t="str">
        <f ca="1" t="shared" si="51"/>
        <v>offen</v>
      </c>
      <c r="AD49" s="303"/>
      <c r="AE49" s="304">
        <f ca="1" t="shared" si="66"/>
      </c>
      <c r="AF49" s="304"/>
      <c r="AG49" s="4">
        <f t="shared" si="52"/>
        <v>0</v>
      </c>
      <c r="AH49" s="4">
        <f t="shared" si="53"/>
        <v>0</v>
      </c>
      <c r="AI49" s="4">
        <f t="shared" si="54"/>
        <v>0</v>
      </c>
      <c r="AJ49" s="4">
        <f t="shared" si="55"/>
        <v>0</v>
      </c>
      <c r="AK49" s="4">
        <f t="shared" si="56"/>
        <v>0</v>
      </c>
      <c r="AL49" s="4">
        <f t="shared" si="57"/>
        <v>0</v>
      </c>
      <c r="AM49" s="4">
        <f t="shared" si="58"/>
        <v>0</v>
      </c>
      <c r="AN49" s="4">
        <f t="shared" si="59"/>
        <v>0</v>
      </c>
      <c r="AO49" s="4">
        <f t="shared" si="60"/>
        <v>0</v>
      </c>
      <c r="AP49" s="4">
        <f t="shared" si="61"/>
        <v>0</v>
      </c>
    </row>
    <row r="50" spans="1:42" ht="15">
      <c r="A50" s="117">
        <v>6</v>
      </c>
      <c r="B50" s="118">
        <v>41250</v>
      </c>
      <c r="C50" s="119"/>
      <c r="D50" s="120" t="str">
        <f t="shared" si="62"/>
        <v>TuS Olsbrücken</v>
      </c>
      <c r="E50" s="251" t="str">
        <f>E18</f>
        <v>Roßbach/Offenbach</v>
      </c>
      <c r="F50" s="122">
        <v>25</v>
      </c>
      <c r="G50" s="123">
        <v>12</v>
      </c>
      <c r="H50" s="124">
        <v>25</v>
      </c>
      <c r="I50" s="125">
        <v>15</v>
      </c>
      <c r="J50" s="122">
        <v>26</v>
      </c>
      <c r="K50" s="123">
        <v>24</v>
      </c>
      <c r="L50" s="124"/>
      <c r="M50" s="125"/>
      <c r="N50" s="122"/>
      <c r="O50" s="123"/>
      <c r="P50" s="126">
        <f t="shared" si="63"/>
        <v>76</v>
      </c>
      <c r="Q50" s="142">
        <f t="shared" si="48"/>
        <v>51</v>
      </c>
      <c r="R50" s="126">
        <f t="shared" si="64"/>
        <v>3</v>
      </c>
      <c r="S50" s="142">
        <f t="shared" si="49"/>
        <v>0</v>
      </c>
      <c r="T50" s="126">
        <f t="shared" si="65"/>
        <v>2</v>
      </c>
      <c r="U50" s="142">
        <f t="shared" si="50"/>
        <v>0</v>
      </c>
      <c r="V50" s="302"/>
      <c r="W50" s="302"/>
      <c r="X50" s="302"/>
      <c r="Y50" s="302"/>
      <c r="Z50" s="302"/>
      <c r="AA50" s="302"/>
      <c r="AB50" s="302"/>
      <c r="AC50" s="303">
        <f ca="1" t="shared" si="51"/>
      </c>
      <c r="AD50" s="303"/>
      <c r="AE50" s="304">
        <f ca="1" t="shared" si="66"/>
      </c>
      <c r="AF50" s="304"/>
      <c r="AG50" s="4">
        <f t="shared" si="52"/>
        <v>1</v>
      </c>
      <c r="AH50" s="4">
        <f t="shared" si="53"/>
        <v>0</v>
      </c>
      <c r="AI50" s="4">
        <f t="shared" si="54"/>
        <v>1</v>
      </c>
      <c r="AJ50" s="4">
        <f t="shared" si="55"/>
        <v>0</v>
      </c>
      <c r="AK50" s="4">
        <f t="shared" si="56"/>
        <v>1</v>
      </c>
      <c r="AL50" s="4">
        <f t="shared" si="57"/>
        <v>0</v>
      </c>
      <c r="AM50" s="4">
        <f t="shared" si="58"/>
        <v>0</v>
      </c>
      <c r="AN50" s="4">
        <f t="shared" si="59"/>
        <v>0</v>
      </c>
      <c r="AO50" s="4">
        <f t="shared" si="60"/>
        <v>0</v>
      </c>
      <c r="AP50" s="4">
        <f t="shared" si="61"/>
        <v>0</v>
      </c>
    </row>
    <row r="51" spans="1:42" ht="15">
      <c r="A51" s="117">
        <v>3</v>
      </c>
      <c r="B51" s="118">
        <v>41201</v>
      </c>
      <c r="C51" s="119"/>
      <c r="D51" s="120" t="str">
        <f t="shared" si="62"/>
        <v>TuS Olsbrücken</v>
      </c>
      <c r="E51" s="121" t="str">
        <f>E21</f>
        <v>TSG Trippstadt (A)</v>
      </c>
      <c r="F51" s="122">
        <v>20</v>
      </c>
      <c r="G51" s="123">
        <v>25</v>
      </c>
      <c r="H51" s="124">
        <v>10</v>
      </c>
      <c r="I51" s="125">
        <v>25</v>
      </c>
      <c r="J51" s="122">
        <v>21</v>
      </c>
      <c r="K51" s="123">
        <v>25</v>
      </c>
      <c r="L51" s="124"/>
      <c r="M51" s="125"/>
      <c r="N51" s="122"/>
      <c r="O51" s="123"/>
      <c r="P51" s="126">
        <f t="shared" si="63"/>
        <v>51</v>
      </c>
      <c r="Q51" s="142">
        <f t="shared" si="48"/>
        <v>75</v>
      </c>
      <c r="R51" s="126">
        <f t="shared" si="64"/>
        <v>0</v>
      </c>
      <c r="S51" s="142">
        <f t="shared" si="49"/>
        <v>3</v>
      </c>
      <c r="T51" s="126">
        <f t="shared" si="65"/>
        <v>0</v>
      </c>
      <c r="U51" s="142">
        <f t="shared" si="50"/>
        <v>2</v>
      </c>
      <c r="V51" s="302"/>
      <c r="W51" s="302"/>
      <c r="X51" s="302"/>
      <c r="Y51" s="302"/>
      <c r="Z51" s="302"/>
      <c r="AA51" s="302"/>
      <c r="AB51" s="302"/>
      <c r="AC51" s="303">
        <f ca="1" t="shared" si="51"/>
      </c>
      <c r="AD51" s="303"/>
      <c r="AE51" s="304">
        <f ca="1" t="shared" si="66"/>
      </c>
      <c r="AF51" s="304"/>
      <c r="AG51" s="4">
        <f t="shared" si="52"/>
        <v>0</v>
      </c>
      <c r="AH51" s="4">
        <f t="shared" si="53"/>
        <v>1</v>
      </c>
      <c r="AI51" s="4">
        <f t="shared" si="54"/>
        <v>0</v>
      </c>
      <c r="AJ51" s="4">
        <f t="shared" si="55"/>
        <v>1</v>
      </c>
      <c r="AK51" s="4">
        <f t="shared" si="56"/>
        <v>0</v>
      </c>
      <c r="AL51" s="4">
        <f t="shared" si="57"/>
        <v>1</v>
      </c>
      <c r="AM51" s="4">
        <f t="shared" si="58"/>
        <v>0</v>
      </c>
      <c r="AN51" s="4">
        <f t="shared" si="59"/>
        <v>0</v>
      </c>
      <c r="AO51" s="4">
        <f t="shared" si="60"/>
        <v>0</v>
      </c>
      <c r="AP51" s="4">
        <f t="shared" si="61"/>
        <v>0</v>
      </c>
    </row>
    <row r="52" spans="1:42" ht="15">
      <c r="A52" s="130">
        <v>1</v>
      </c>
      <c r="B52" s="131">
        <v>41159</v>
      </c>
      <c r="C52" s="132"/>
      <c r="D52" s="133" t="str">
        <f t="shared" si="62"/>
        <v>TuS Olsbrücken</v>
      </c>
      <c r="E52" s="134" t="str">
        <f>E24</f>
        <v>VfB Weilerbach (N)</v>
      </c>
      <c r="F52" s="135">
        <v>25</v>
      </c>
      <c r="G52" s="136">
        <v>6</v>
      </c>
      <c r="H52" s="137">
        <v>25</v>
      </c>
      <c r="I52" s="138">
        <v>7</v>
      </c>
      <c r="J52" s="135">
        <v>25</v>
      </c>
      <c r="K52" s="136">
        <v>7</v>
      </c>
      <c r="L52" s="137"/>
      <c r="M52" s="138"/>
      <c r="N52" s="135"/>
      <c r="O52" s="136"/>
      <c r="P52" s="139">
        <f t="shared" si="63"/>
        <v>75</v>
      </c>
      <c r="Q52" s="143">
        <f t="shared" si="48"/>
        <v>20</v>
      </c>
      <c r="R52" s="139">
        <f t="shared" si="64"/>
        <v>3</v>
      </c>
      <c r="S52" s="143">
        <f t="shared" si="49"/>
        <v>0</v>
      </c>
      <c r="T52" s="139">
        <f t="shared" si="65"/>
        <v>2</v>
      </c>
      <c r="U52" s="143">
        <f t="shared" si="50"/>
        <v>0</v>
      </c>
      <c r="V52" s="299"/>
      <c r="W52" s="299"/>
      <c r="X52" s="299"/>
      <c r="Y52" s="299"/>
      <c r="Z52" s="299"/>
      <c r="AA52" s="299"/>
      <c r="AB52" s="299"/>
      <c r="AC52" s="300">
        <f ca="1" t="shared" si="51"/>
      </c>
      <c r="AD52" s="300"/>
      <c r="AE52" s="301">
        <f ca="1" t="shared" si="66"/>
      </c>
      <c r="AF52" s="301"/>
      <c r="AG52" s="4">
        <f t="shared" si="52"/>
        <v>1</v>
      </c>
      <c r="AH52" s="4">
        <f t="shared" si="53"/>
        <v>0</v>
      </c>
      <c r="AI52" s="4">
        <f t="shared" si="54"/>
        <v>1</v>
      </c>
      <c r="AJ52" s="4">
        <f t="shared" si="55"/>
        <v>0</v>
      </c>
      <c r="AK52" s="4">
        <f t="shared" si="56"/>
        <v>1</v>
      </c>
      <c r="AL52" s="4">
        <f t="shared" si="57"/>
        <v>0</v>
      </c>
      <c r="AM52" s="4">
        <f t="shared" si="58"/>
        <v>0</v>
      </c>
      <c r="AN52" s="4">
        <f t="shared" si="59"/>
        <v>0</v>
      </c>
      <c r="AO52" s="4">
        <f t="shared" si="60"/>
        <v>0</v>
      </c>
      <c r="AP52" s="4">
        <f t="shared" si="61"/>
        <v>0</v>
      </c>
    </row>
    <row r="53" spans="22:29" ht="15">
      <c r="V53" s="37"/>
      <c r="W53" s="37"/>
      <c r="X53" s="3"/>
      <c r="Y53" s="3"/>
      <c r="Z53" s="3"/>
      <c r="AA53" s="3"/>
      <c r="AB53" s="3"/>
      <c r="AC53" s="3"/>
    </row>
    <row r="54" spans="1:42" ht="15">
      <c r="A54" s="106">
        <v>12</v>
      </c>
      <c r="B54" s="107">
        <v>41394</v>
      </c>
      <c r="C54" s="108"/>
      <c r="D54" s="109" t="str">
        <f>E12</f>
        <v>TV Otterberg</v>
      </c>
      <c r="E54" s="110" t="str">
        <f>E3</f>
        <v>VBC Altenglan</v>
      </c>
      <c r="F54" s="111">
        <v>25</v>
      </c>
      <c r="G54" s="112">
        <v>18</v>
      </c>
      <c r="H54" s="113">
        <v>15</v>
      </c>
      <c r="I54" s="114">
        <v>25</v>
      </c>
      <c r="J54" s="111">
        <v>25</v>
      </c>
      <c r="K54" s="112">
        <v>16</v>
      </c>
      <c r="L54" s="113">
        <v>16</v>
      </c>
      <c r="M54" s="114">
        <v>25</v>
      </c>
      <c r="N54" s="111">
        <v>16</v>
      </c>
      <c r="O54" s="112">
        <v>14</v>
      </c>
      <c r="P54" s="115">
        <f>IF(F54="","",F54+H54+J54+L54+N54)</f>
        <v>97</v>
      </c>
      <c r="Q54" s="141">
        <f aca="true" t="shared" si="67" ref="Q54:Q60">IF(G54="","",G54+I54+K54+M54+O54)</f>
        <v>98</v>
      </c>
      <c r="R54" s="115">
        <f>IF(F54="","",AG54+AI54+AK54+AM54+AO54)</f>
        <v>3</v>
      </c>
      <c r="S54" s="141">
        <f aca="true" t="shared" si="68" ref="S54:S60">IF(G54="","",AH54+AJ54+AL54+AN54+AP54)</f>
        <v>2</v>
      </c>
      <c r="T54" s="115">
        <f>IF(R54="","",IF(R54=3,2,0))</f>
        <v>2</v>
      </c>
      <c r="U54" s="141">
        <f aca="true" t="shared" si="69" ref="U54:U60">IF(S54="","",IF(S54=3,2,0))</f>
        <v>0</v>
      </c>
      <c r="V54" s="305"/>
      <c r="W54" s="305"/>
      <c r="X54" s="305"/>
      <c r="Y54" s="305"/>
      <c r="Z54" s="305"/>
      <c r="AA54" s="305"/>
      <c r="AB54" s="305"/>
      <c r="AC54" s="306">
        <f aca="true" ca="1" t="shared" si="70" ref="AC54:AC60">IF(U54&lt;&gt;"","",IF(C54&lt;&gt;"","verlegt",IF(B54&lt;TODAY(),"offen","")))</f>
      </c>
      <c r="AD54" s="306"/>
      <c r="AE54" s="307">
        <f ca="1">IF(U54&lt;&gt;"","",IF(C54="","",IF(C54&lt;TODAY(),"offen","")))</f>
      </c>
      <c r="AF54" s="307"/>
      <c r="AG54" s="4">
        <f aca="true" t="shared" si="71" ref="AG54:AG60">IF(F54&gt;G54,1,0)</f>
        <v>1</v>
      </c>
      <c r="AH54" s="4">
        <f aca="true" t="shared" si="72" ref="AH54:AH60">IF(G54&gt;F54,1,0)</f>
        <v>0</v>
      </c>
      <c r="AI54" s="4">
        <f aca="true" t="shared" si="73" ref="AI54:AI60">IF(H54&gt;I54,1,0)</f>
        <v>0</v>
      </c>
      <c r="AJ54" s="4">
        <f aca="true" t="shared" si="74" ref="AJ54:AJ60">IF(I54&gt;H54,1,0)</f>
        <v>1</v>
      </c>
      <c r="AK54" s="4">
        <f aca="true" t="shared" si="75" ref="AK54:AK60">IF(J54&gt;K54,1,0)</f>
        <v>1</v>
      </c>
      <c r="AL54" s="4">
        <f aca="true" t="shared" si="76" ref="AL54:AL60">IF(K54&gt;J54,1,0)</f>
        <v>0</v>
      </c>
      <c r="AM54" s="4">
        <f aca="true" t="shared" si="77" ref="AM54:AM60">IF(L54&gt;M54,1,0)</f>
        <v>0</v>
      </c>
      <c r="AN54" s="4">
        <f aca="true" t="shared" si="78" ref="AN54:AN60">IF(M54&gt;L54,1,0)</f>
        <v>1</v>
      </c>
      <c r="AO54" s="4">
        <f aca="true" t="shared" si="79" ref="AO54:AO60">IF(N54&gt;O54,1,0)</f>
        <v>1</v>
      </c>
      <c r="AP54" s="4">
        <f aca="true" t="shared" si="80" ref="AP54:AP60">IF(O54&gt;N54,1,0)</f>
        <v>0</v>
      </c>
    </row>
    <row r="55" spans="1:42" ht="15">
      <c r="A55" s="117">
        <v>1</v>
      </c>
      <c r="B55" s="118">
        <v>41156</v>
      </c>
      <c r="C55" s="119"/>
      <c r="D55" s="120" t="str">
        <f aca="true" t="shared" si="81" ref="D55:D60">D54</f>
        <v>TV Otterberg</v>
      </c>
      <c r="E55" s="121" t="str">
        <f>E6</f>
        <v>Erlenbach/Morlautern</v>
      </c>
      <c r="F55" s="122">
        <v>28</v>
      </c>
      <c r="G55" s="123">
        <v>26</v>
      </c>
      <c r="H55" s="124">
        <v>25</v>
      </c>
      <c r="I55" s="125">
        <v>19</v>
      </c>
      <c r="J55" s="122">
        <v>25</v>
      </c>
      <c r="K55" s="123">
        <v>19</v>
      </c>
      <c r="L55" s="124"/>
      <c r="M55" s="125"/>
      <c r="N55" s="122"/>
      <c r="O55" s="123"/>
      <c r="P55" s="126">
        <f aca="true" t="shared" si="82" ref="P55:P60">IF(F55="","",F55+H55+J55+L55+N55)</f>
        <v>78</v>
      </c>
      <c r="Q55" s="142">
        <f t="shared" si="67"/>
        <v>64</v>
      </c>
      <c r="R55" s="126">
        <f aca="true" t="shared" si="83" ref="R55:R60">IF(F55="","",AG55+AI55+AK55+AM55+AO55)</f>
        <v>3</v>
      </c>
      <c r="S55" s="142">
        <f t="shared" si="68"/>
        <v>0</v>
      </c>
      <c r="T55" s="126">
        <f aca="true" t="shared" si="84" ref="T55:T60">IF(R55="","",IF(R55=3,2,0))</f>
        <v>2</v>
      </c>
      <c r="U55" s="142">
        <f t="shared" si="69"/>
        <v>0</v>
      </c>
      <c r="V55" s="302"/>
      <c r="W55" s="302"/>
      <c r="X55" s="302"/>
      <c r="Y55" s="302"/>
      <c r="Z55" s="302"/>
      <c r="AA55" s="302"/>
      <c r="AB55" s="302"/>
      <c r="AC55" s="303">
        <f ca="1" t="shared" si="70"/>
      </c>
      <c r="AD55" s="303"/>
      <c r="AE55" s="304">
        <f aca="true" ca="1" t="shared" si="85" ref="AE55:AE60">IF(U55&lt;&gt;"","",IF(C55="","",IF(C55&lt;TODAY(),"offen","")))</f>
      </c>
      <c r="AF55" s="304"/>
      <c r="AG55" s="4">
        <f t="shared" si="71"/>
        <v>1</v>
      </c>
      <c r="AH55" s="4">
        <f t="shared" si="72"/>
        <v>0</v>
      </c>
      <c r="AI55" s="4">
        <f t="shared" si="73"/>
        <v>1</v>
      </c>
      <c r="AJ55" s="4">
        <f t="shared" si="74"/>
        <v>0</v>
      </c>
      <c r="AK55" s="4">
        <f t="shared" si="75"/>
        <v>1</v>
      </c>
      <c r="AL55" s="4">
        <f t="shared" si="76"/>
        <v>0</v>
      </c>
      <c r="AM55" s="4">
        <f t="shared" si="77"/>
        <v>0</v>
      </c>
      <c r="AN55" s="4">
        <f t="shared" si="78"/>
        <v>0</v>
      </c>
      <c r="AO55" s="4">
        <f t="shared" si="79"/>
        <v>0</v>
      </c>
      <c r="AP55" s="4">
        <f t="shared" si="80"/>
        <v>0</v>
      </c>
    </row>
    <row r="56" spans="1:42" ht="15">
      <c r="A56" s="117">
        <v>14</v>
      </c>
      <c r="B56" s="118">
        <v>41422</v>
      </c>
      <c r="C56" s="119"/>
      <c r="D56" s="120" t="str">
        <f t="shared" si="81"/>
        <v>TV Otterberg</v>
      </c>
      <c r="E56" s="121" t="str">
        <f>E9</f>
        <v>TuS Olsbrücken</v>
      </c>
      <c r="F56" s="122">
        <v>25</v>
      </c>
      <c r="G56" s="123">
        <v>22</v>
      </c>
      <c r="H56" s="124">
        <v>13</v>
      </c>
      <c r="I56" s="125">
        <v>25</v>
      </c>
      <c r="J56" s="122">
        <v>16</v>
      </c>
      <c r="K56" s="123">
        <v>25</v>
      </c>
      <c r="L56" s="124">
        <v>25</v>
      </c>
      <c r="M56" s="125">
        <v>20</v>
      </c>
      <c r="N56" s="122">
        <v>16</v>
      </c>
      <c r="O56" s="123">
        <v>14</v>
      </c>
      <c r="P56" s="126">
        <f t="shared" si="82"/>
        <v>95</v>
      </c>
      <c r="Q56" s="142">
        <f t="shared" si="67"/>
        <v>106</v>
      </c>
      <c r="R56" s="126">
        <f t="shared" si="83"/>
        <v>3</v>
      </c>
      <c r="S56" s="142">
        <f t="shared" si="68"/>
        <v>2</v>
      </c>
      <c r="T56" s="126">
        <f t="shared" si="84"/>
        <v>2</v>
      </c>
      <c r="U56" s="142">
        <f t="shared" si="69"/>
        <v>0</v>
      </c>
      <c r="V56" s="302"/>
      <c r="W56" s="302"/>
      <c r="X56" s="302"/>
      <c r="Y56" s="302"/>
      <c r="Z56" s="302"/>
      <c r="AA56" s="302"/>
      <c r="AB56" s="302"/>
      <c r="AC56" s="303">
        <f ca="1" t="shared" si="70"/>
      </c>
      <c r="AD56" s="303"/>
      <c r="AE56" s="304">
        <f ca="1" t="shared" si="85"/>
      </c>
      <c r="AF56" s="304"/>
      <c r="AG56" s="4">
        <f t="shared" si="71"/>
        <v>1</v>
      </c>
      <c r="AH56" s="4">
        <f t="shared" si="72"/>
        <v>0</v>
      </c>
      <c r="AI56" s="4">
        <f t="shared" si="73"/>
        <v>0</v>
      </c>
      <c r="AJ56" s="4">
        <f t="shared" si="74"/>
        <v>1</v>
      </c>
      <c r="AK56" s="4">
        <f t="shared" si="75"/>
        <v>0</v>
      </c>
      <c r="AL56" s="4">
        <f t="shared" si="76"/>
        <v>1</v>
      </c>
      <c r="AM56" s="4">
        <f t="shared" si="77"/>
        <v>1</v>
      </c>
      <c r="AN56" s="4">
        <f t="shared" si="78"/>
        <v>0</v>
      </c>
      <c r="AO56" s="4">
        <f t="shared" si="79"/>
        <v>1</v>
      </c>
      <c r="AP56" s="4">
        <f t="shared" si="80"/>
        <v>0</v>
      </c>
    </row>
    <row r="57" spans="1:42" ht="15">
      <c r="A57" s="117">
        <v>11</v>
      </c>
      <c r="B57" s="118">
        <v>41380</v>
      </c>
      <c r="C57" s="119"/>
      <c r="D57" s="120" t="str">
        <f t="shared" si="81"/>
        <v>TV Otterberg</v>
      </c>
      <c r="E57" s="121" t="str">
        <f>E15</f>
        <v>VV Ramstein II abgemeldet</v>
      </c>
      <c r="F57" s="122"/>
      <c r="G57" s="123"/>
      <c r="H57" s="124"/>
      <c r="I57" s="125"/>
      <c r="J57" s="122"/>
      <c r="K57" s="123"/>
      <c r="L57" s="124"/>
      <c r="M57" s="125"/>
      <c r="N57" s="122"/>
      <c r="O57" s="123"/>
      <c r="P57" s="126">
        <f t="shared" si="82"/>
      </c>
      <c r="Q57" s="142">
        <f t="shared" si="67"/>
      </c>
      <c r="R57" s="126">
        <f t="shared" si="83"/>
      </c>
      <c r="S57" s="142">
        <f t="shared" si="68"/>
      </c>
      <c r="T57" s="126">
        <f t="shared" si="84"/>
      </c>
      <c r="U57" s="142">
        <f t="shared" si="69"/>
      </c>
      <c r="V57" s="302"/>
      <c r="W57" s="302"/>
      <c r="X57" s="302"/>
      <c r="Y57" s="302"/>
      <c r="Z57" s="302"/>
      <c r="AA57" s="302"/>
      <c r="AB57" s="302"/>
      <c r="AC57" s="303" t="str">
        <f ca="1" t="shared" si="70"/>
        <v>offen</v>
      </c>
      <c r="AD57" s="303"/>
      <c r="AE57" s="304">
        <f ca="1" t="shared" si="85"/>
      </c>
      <c r="AF57" s="304"/>
      <c r="AG57" s="4">
        <f t="shared" si="71"/>
        <v>0</v>
      </c>
      <c r="AH57" s="4">
        <f t="shared" si="72"/>
        <v>0</v>
      </c>
      <c r="AI57" s="4">
        <f t="shared" si="73"/>
        <v>0</v>
      </c>
      <c r="AJ57" s="4">
        <f t="shared" si="74"/>
        <v>0</v>
      </c>
      <c r="AK57" s="4">
        <f t="shared" si="75"/>
        <v>0</v>
      </c>
      <c r="AL57" s="4">
        <f t="shared" si="76"/>
        <v>0</v>
      </c>
      <c r="AM57" s="4">
        <f t="shared" si="77"/>
        <v>0</v>
      </c>
      <c r="AN57" s="4">
        <f t="shared" si="78"/>
        <v>0</v>
      </c>
      <c r="AO57" s="4">
        <f t="shared" si="79"/>
        <v>0</v>
      </c>
      <c r="AP57" s="4">
        <f t="shared" si="80"/>
        <v>0</v>
      </c>
    </row>
    <row r="58" spans="1:42" ht="15">
      <c r="A58" s="117">
        <v>3</v>
      </c>
      <c r="B58" s="118">
        <v>41198</v>
      </c>
      <c r="C58" s="119"/>
      <c r="D58" s="120" t="str">
        <f t="shared" si="81"/>
        <v>TV Otterberg</v>
      </c>
      <c r="E58" s="121" t="str">
        <f>E18</f>
        <v>Roßbach/Offenbach</v>
      </c>
      <c r="F58" s="122">
        <v>25</v>
      </c>
      <c r="G58" s="123">
        <v>21</v>
      </c>
      <c r="H58" s="124">
        <v>25</v>
      </c>
      <c r="I58" s="125">
        <v>12</v>
      </c>
      <c r="J58" s="122">
        <v>25</v>
      </c>
      <c r="K58" s="123">
        <v>20</v>
      </c>
      <c r="L58" s="124"/>
      <c r="M58" s="125"/>
      <c r="N58" s="122"/>
      <c r="O58" s="123"/>
      <c r="P58" s="126">
        <f t="shared" si="82"/>
        <v>75</v>
      </c>
      <c r="Q58" s="142">
        <f t="shared" si="67"/>
        <v>53</v>
      </c>
      <c r="R58" s="126">
        <f t="shared" si="83"/>
        <v>3</v>
      </c>
      <c r="S58" s="142">
        <f t="shared" si="68"/>
        <v>0</v>
      </c>
      <c r="T58" s="126">
        <f t="shared" si="84"/>
        <v>2</v>
      </c>
      <c r="U58" s="142">
        <f t="shared" si="69"/>
        <v>0</v>
      </c>
      <c r="V58" s="302"/>
      <c r="W58" s="302"/>
      <c r="X58" s="302"/>
      <c r="Y58" s="302"/>
      <c r="Z58" s="302"/>
      <c r="AA58" s="302"/>
      <c r="AB58" s="302"/>
      <c r="AC58" s="303">
        <f ca="1" t="shared" si="70"/>
      </c>
      <c r="AD58" s="303"/>
      <c r="AE58" s="304">
        <f ca="1" t="shared" si="85"/>
      </c>
      <c r="AF58" s="304"/>
      <c r="AG58" s="4">
        <f t="shared" si="71"/>
        <v>1</v>
      </c>
      <c r="AH58" s="4">
        <f t="shared" si="72"/>
        <v>0</v>
      </c>
      <c r="AI58" s="4">
        <f t="shared" si="73"/>
        <v>1</v>
      </c>
      <c r="AJ58" s="4">
        <f t="shared" si="74"/>
        <v>0</v>
      </c>
      <c r="AK58" s="4">
        <f t="shared" si="75"/>
        <v>1</v>
      </c>
      <c r="AL58" s="4">
        <f t="shared" si="76"/>
        <v>0</v>
      </c>
      <c r="AM58" s="4">
        <f t="shared" si="77"/>
        <v>0</v>
      </c>
      <c r="AN58" s="4">
        <f t="shared" si="78"/>
        <v>0</v>
      </c>
      <c r="AO58" s="4">
        <f t="shared" si="79"/>
        <v>0</v>
      </c>
      <c r="AP58" s="4">
        <f t="shared" si="80"/>
        <v>0</v>
      </c>
    </row>
    <row r="59" spans="1:42" ht="15">
      <c r="A59" s="117">
        <v>4</v>
      </c>
      <c r="B59" s="118">
        <v>41212</v>
      </c>
      <c r="C59" s="119"/>
      <c r="D59" s="120" t="str">
        <f t="shared" si="81"/>
        <v>TV Otterberg</v>
      </c>
      <c r="E59" s="163" t="str">
        <f>E21</f>
        <v>TSG Trippstadt (A)</v>
      </c>
      <c r="F59" s="122">
        <v>25</v>
      </c>
      <c r="G59" s="123">
        <v>0</v>
      </c>
      <c r="H59" s="124">
        <v>25</v>
      </c>
      <c r="I59" s="125">
        <v>0</v>
      </c>
      <c r="J59" s="122">
        <v>25</v>
      </c>
      <c r="K59" s="123">
        <v>0</v>
      </c>
      <c r="L59" s="124"/>
      <c r="M59" s="125"/>
      <c r="N59" s="122"/>
      <c r="O59" s="123"/>
      <c r="P59" s="126">
        <f t="shared" si="82"/>
        <v>75</v>
      </c>
      <c r="Q59" s="142">
        <f t="shared" si="67"/>
        <v>0</v>
      </c>
      <c r="R59" s="126">
        <f t="shared" si="83"/>
        <v>3</v>
      </c>
      <c r="S59" s="142">
        <f t="shared" si="68"/>
        <v>0</v>
      </c>
      <c r="T59" s="126">
        <f t="shared" si="84"/>
        <v>2</v>
      </c>
      <c r="U59" s="142">
        <f t="shared" si="69"/>
        <v>0</v>
      </c>
      <c r="V59" s="302"/>
      <c r="W59" s="302"/>
      <c r="X59" s="302"/>
      <c r="Y59" s="302"/>
      <c r="Z59" s="302"/>
      <c r="AA59" s="302"/>
      <c r="AB59" s="302"/>
      <c r="AC59" s="303">
        <f ca="1" t="shared" si="70"/>
      </c>
      <c r="AD59" s="303"/>
      <c r="AE59" s="304">
        <f ca="1" t="shared" si="85"/>
      </c>
      <c r="AF59" s="304"/>
      <c r="AG59" s="4">
        <f t="shared" si="71"/>
        <v>1</v>
      </c>
      <c r="AH59" s="4">
        <f t="shared" si="72"/>
        <v>0</v>
      </c>
      <c r="AI59" s="4">
        <f t="shared" si="73"/>
        <v>1</v>
      </c>
      <c r="AJ59" s="4">
        <f t="shared" si="74"/>
        <v>0</v>
      </c>
      <c r="AK59" s="4">
        <f t="shared" si="75"/>
        <v>1</v>
      </c>
      <c r="AL59" s="4">
        <f t="shared" si="76"/>
        <v>0</v>
      </c>
      <c r="AM59" s="4">
        <f t="shared" si="77"/>
        <v>0</v>
      </c>
      <c r="AN59" s="4">
        <f t="shared" si="78"/>
        <v>0</v>
      </c>
      <c r="AO59" s="4">
        <f t="shared" si="79"/>
        <v>0</v>
      </c>
      <c r="AP59" s="4">
        <f t="shared" si="80"/>
        <v>0</v>
      </c>
    </row>
    <row r="60" spans="1:42" ht="15">
      <c r="A60" s="130">
        <v>9</v>
      </c>
      <c r="B60" s="131">
        <v>41324</v>
      </c>
      <c r="C60" s="132"/>
      <c r="D60" s="133" t="str">
        <f t="shared" si="81"/>
        <v>TV Otterberg</v>
      </c>
      <c r="E60" s="134" t="str">
        <f>E24</f>
        <v>VfB Weilerbach (N)</v>
      </c>
      <c r="F60" s="135">
        <v>25</v>
      </c>
      <c r="G60" s="136">
        <v>3</v>
      </c>
      <c r="H60" s="137">
        <v>25</v>
      </c>
      <c r="I60" s="138">
        <v>15</v>
      </c>
      <c r="J60" s="135">
        <v>19</v>
      </c>
      <c r="K60" s="136">
        <v>25</v>
      </c>
      <c r="L60" s="137">
        <v>25</v>
      </c>
      <c r="M60" s="138">
        <v>20</v>
      </c>
      <c r="N60" s="135"/>
      <c r="O60" s="136"/>
      <c r="P60" s="139">
        <f t="shared" si="82"/>
        <v>94</v>
      </c>
      <c r="Q60" s="143">
        <f t="shared" si="67"/>
        <v>63</v>
      </c>
      <c r="R60" s="139">
        <f t="shared" si="83"/>
        <v>3</v>
      </c>
      <c r="S60" s="143">
        <f t="shared" si="68"/>
        <v>1</v>
      </c>
      <c r="T60" s="139">
        <f t="shared" si="84"/>
        <v>2</v>
      </c>
      <c r="U60" s="143">
        <f t="shared" si="69"/>
        <v>0</v>
      </c>
      <c r="V60" s="299"/>
      <c r="W60" s="299"/>
      <c r="X60" s="299"/>
      <c r="Y60" s="299"/>
      <c r="Z60" s="299"/>
      <c r="AA60" s="299"/>
      <c r="AB60" s="299"/>
      <c r="AC60" s="300">
        <f ca="1" t="shared" si="70"/>
      </c>
      <c r="AD60" s="300"/>
      <c r="AE60" s="301">
        <f ca="1" t="shared" si="85"/>
      </c>
      <c r="AF60" s="301"/>
      <c r="AG60" s="4">
        <f t="shared" si="71"/>
        <v>1</v>
      </c>
      <c r="AH60" s="4">
        <f t="shared" si="72"/>
        <v>0</v>
      </c>
      <c r="AI60" s="4">
        <f t="shared" si="73"/>
        <v>1</v>
      </c>
      <c r="AJ60" s="4">
        <f t="shared" si="74"/>
        <v>0</v>
      </c>
      <c r="AK60" s="4">
        <f t="shared" si="75"/>
        <v>0</v>
      </c>
      <c r="AL60" s="4">
        <f t="shared" si="76"/>
        <v>1</v>
      </c>
      <c r="AM60" s="4">
        <f t="shared" si="77"/>
        <v>1</v>
      </c>
      <c r="AN60" s="4">
        <f t="shared" si="78"/>
        <v>0</v>
      </c>
      <c r="AO60" s="4">
        <f t="shared" si="79"/>
        <v>0</v>
      </c>
      <c r="AP60" s="4">
        <f t="shared" si="80"/>
        <v>0</v>
      </c>
    </row>
    <row r="61" spans="22:29" ht="15">
      <c r="V61" s="37"/>
      <c r="W61" s="37"/>
      <c r="X61" s="3"/>
      <c r="Y61" s="3"/>
      <c r="Z61" s="3"/>
      <c r="AA61" s="3"/>
      <c r="AB61" s="3"/>
      <c r="AC61" s="3"/>
    </row>
    <row r="62" spans="1:42" ht="15">
      <c r="A62" s="106">
        <v>8</v>
      </c>
      <c r="B62" s="107">
        <v>41306</v>
      </c>
      <c r="C62" s="108"/>
      <c r="D62" s="109" t="str">
        <f>E15</f>
        <v>VV Ramstein II abgemeldet</v>
      </c>
      <c r="E62" s="110" t="str">
        <f>E3</f>
        <v>VBC Altenglan</v>
      </c>
      <c r="F62" s="111"/>
      <c r="G62" s="112"/>
      <c r="H62" s="113"/>
      <c r="I62" s="114"/>
      <c r="J62" s="111"/>
      <c r="K62" s="112"/>
      <c r="L62" s="113"/>
      <c r="M62" s="114"/>
      <c r="N62" s="111"/>
      <c r="O62" s="112"/>
      <c r="P62" s="115">
        <f>IF(F62="","",F62+H62+J62+L62+N62)</f>
      </c>
      <c r="Q62" s="141">
        <f aca="true" t="shared" si="86" ref="Q62:Q68">IF(G62="","",G62+I62+K62+M62+O62)</f>
      </c>
      <c r="R62" s="115">
        <f>IF(F62="","",AG62+AI62+AK62+AM62+AO62)</f>
      </c>
      <c r="S62" s="141">
        <f aca="true" t="shared" si="87" ref="S62:S68">IF(G62="","",AH62+AJ62+AL62+AN62+AP62)</f>
      </c>
      <c r="T62" s="115">
        <f>IF(R62="","",IF(R62=3,2,0))</f>
      </c>
      <c r="U62" s="141">
        <f aca="true" t="shared" si="88" ref="U62:U68">IF(S62="","",IF(S62=3,2,0))</f>
      </c>
      <c r="V62" s="305"/>
      <c r="W62" s="305"/>
      <c r="X62" s="305"/>
      <c r="Y62" s="305"/>
      <c r="Z62" s="305"/>
      <c r="AA62" s="305"/>
      <c r="AB62" s="305"/>
      <c r="AC62" s="306" t="str">
        <f aca="true" ca="1" t="shared" si="89" ref="AC62:AC68">IF(U62&lt;&gt;"","",IF(C62&lt;&gt;"","verlegt",IF(B62&lt;TODAY(),"offen","")))</f>
        <v>offen</v>
      </c>
      <c r="AD62" s="306"/>
      <c r="AE62" s="307">
        <f ca="1">IF(U62&lt;&gt;"","",IF(C62="","",IF(C62&lt;TODAY(),"offen","")))</f>
      </c>
      <c r="AF62" s="307"/>
      <c r="AG62" s="4">
        <f aca="true" t="shared" si="90" ref="AG62:AG68">IF(F62&gt;G62,1,0)</f>
        <v>0</v>
      </c>
      <c r="AH62" s="4">
        <f aca="true" t="shared" si="91" ref="AH62:AH68">IF(G62&gt;F62,1,0)</f>
        <v>0</v>
      </c>
      <c r="AI62" s="4">
        <f aca="true" t="shared" si="92" ref="AI62:AI68">IF(H62&gt;I62,1,0)</f>
        <v>0</v>
      </c>
      <c r="AJ62" s="4">
        <f aca="true" t="shared" si="93" ref="AJ62:AJ68">IF(I62&gt;H62,1,0)</f>
        <v>0</v>
      </c>
      <c r="AK62" s="4">
        <f aca="true" t="shared" si="94" ref="AK62:AK68">IF(J62&gt;K62,1,0)</f>
        <v>0</v>
      </c>
      <c r="AL62" s="4">
        <f aca="true" t="shared" si="95" ref="AL62:AL68">IF(K62&gt;J62,1,0)</f>
        <v>0</v>
      </c>
      <c r="AM62" s="4">
        <f aca="true" t="shared" si="96" ref="AM62:AM68">IF(L62&gt;M62,1,0)</f>
        <v>0</v>
      </c>
      <c r="AN62" s="4">
        <f aca="true" t="shared" si="97" ref="AN62:AN68">IF(M62&gt;L62,1,0)</f>
        <v>0</v>
      </c>
      <c r="AO62" s="4">
        <f aca="true" t="shared" si="98" ref="AO62:AO68">IF(N62&gt;O62,1,0)</f>
        <v>0</v>
      </c>
      <c r="AP62" s="4">
        <f aca="true" t="shared" si="99" ref="AP62:AP68">IF(O62&gt;N62,1,0)</f>
        <v>0</v>
      </c>
    </row>
    <row r="63" spans="1:42" ht="15">
      <c r="A63" s="117">
        <v>13</v>
      </c>
      <c r="B63" s="118">
        <v>41411</v>
      </c>
      <c r="C63" s="119"/>
      <c r="D63" s="120" t="str">
        <f aca="true" t="shared" si="100" ref="D63:D68">D62</f>
        <v>VV Ramstein II abgemeldet</v>
      </c>
      <c r="E63" s="121" t="str">
        <f>E6</f>
        <v>Erlenbach/Morlautern</v>
      </c>
      <c r="F63" s="122"/>
      <c r="G63" s="123"/>
      <c r="H63" s="124"/>
      <c r="I63" s="125"/>
      <c r="J63" s="122"/>
      <c r="K63" s="123"/>
      <c r="L63" s="124"/>
      <c r="M63" s="125"/>
      <c r="N63" s="122"/>
      <c r="O63" s="123"/>
      <c r="P63" s="126">
        <f aca="true" t="shared" si="101" ref="P63:P68">IF(F63="","",F63+H63+J63+L63+N63)</f>
      </c>
      <c r="Q63" s="142">
        <f t="shared" si="86"/>
      </c>
      <c r="R63" s="126">
        <f aca="true" t="shared" si="102" ref="R63:R68">IF(F63="","",AG63+AI63+AK63+AM63+AO63)</f>
      </c>
      <c r="S63" s="142">
        <f t="shared" si="87"/>
      </c>
      <c r="T63" s="126">
        <f aca="true" t="shared" si="103" ref="T63:T68">IF(R63="","",IF(R63=3,2,0))</f>
      </c>
      <c r="U63" s="142">
        <f t="shared" si="88"/>
      </c>
      <c r="V63" s="302"/>
      <c r="W63" s="302"/>
      <c r="X63" s="302"/>
      <c r="Y63" s="302"/>
      <c r="Z63" s="302"/>
      <c r="AA63" s="302"/>
      <c r="AB63" s="302"/>
      <c r="AC63" s="303" t="str">
        <f ca="1" t="shared" si="89"/>
        <v>offen</v>
      </c>
      <c r="AD63" s="303"/>
      <c r="AE63" s="304">
        <f aca="true" ca="1" t="shared" si="104" ref="AE63:AE68">IF(U63&lt;&gt;"","",IF(C63="","",IF(C63&lt;TODAY(),"offen","")))</f>
      </c>
      <c r="AF63" s="304"/>
      <c r="AG63" s="4">
        <f t="shared" si="90"/>
        <v>0</v>
      </c>
      <c r="AH63" s="4">
        <f t="shared" si="91"/>
        <v>0</v>
      </c>
      <c r="AI63" s="4">
        <f t="shared" si="92"/>
        <v>0</v>
      </c>
      <c r="AJ63" s="4">
        <f t="shared" si="93"/>
        <v>0</v>
      </c>
      <c r="AK63" s="4">
        <f t="shared" si="94"/>
        <v>0</v>
      </c>
      <c r="AL63" s="4">
        <f t="shared" si="95"/>
        <v>0</v>
      </c>
      <c r="AM63" s="4">
        <f t="shared" si="96"/>
        <v>0</v>
      </c>
      <c r="AN63" s="4">
        <f t="shared" si="97"/>
        <v>0</v>
      </c>
      <c r="AO63" s="4">
        <f t="shared" si="98"/>
        <v>0</v>
      </c>
      <c r="AP63" s="4">
        <f t="shared" si="99"/>
        <v>0</v>
      </c>
    </row>
    <row r="64" spans="1:42" ht="15">
      <c r="A64" s="117">
        <v>2</v>
      </c>
      <c r="B64" s="118">
        <v>41173</v>
      </c>
      <c r="C64" s="119"/>
      <c r="D64" s="120" t="str">
        <f t="shared" si="100"/>
        <v>VV Ramstein II abgemeldet</v>
      </c>
      <c r="E64" s="163" t="str">
        <f>E9</f>
        <v>TuS Olsbrücken</v>
      </c>
      <c r="F64" s="122"/>
      <c r="G64" s="123"/>
      <c r="H64" s="124"/>
      <c r="I64" s="125"/>
      <c r="J64" s="122"/>
      <c r="K64" s="123"/>
      <c r="L64" s="124"/>
      <c r="M64" s="125"/>
      <c r="N64" s="122"/>
      <c r="O64" s="123"/>
      <c r="P64" s="126">
        <f t="shared" si="101"/>
      </c>
      <c r="Q64" s="142">
        <f t="shared" si="86"/>
      </c>
      <c r="R64" s="126">
        <f t="shared" si="102"/>
      </c>
      <c r="S64" s="142">
        <f t="shared" si="87"/>
      </c>
      <c r="T64" s="126">
        <f t="shared" si="103"/>
      </c>
      <c r="U64" s="142">
        <f t="shared" si="88"/>
      </c>
      <c r="V64" s="302"/>
      <c r="W64" s="302"/>
      <c r="X64" s="302"/>
      <c r="Y64" s="302"/>
      <c r="Z64" s="302"/>
      <c r="AA64" s="302"/>
      <c r="AB64" s="302"/>
      <c r="AC64" s="303" t="str">
        <f ca="1" t="shared" si="89"/>
        <v>offen</v>
      </c>
      <c r="AD64" s="303"/>
      <c r="AE64" s="304">
        <f ca="1" t="shared" si="104"/>
      </c>
      <c r="AF64" s="304"/>
      <c r="AG64" s="4">
        <f t="shared" si="90"/>
        <v>0</v>
      </c>
      <c r="AH64" s="4">
        <f t="shared" si="91"/>
        <v>0</v>
      </c>
      <c r="AI64" s="4">
        <f t="shared" si="92"/>
        <v>0</v>
      </c>
      <c r="AJ64" s="4">
        <f t="shared" si="93"/>
        <v>0</v>
      </c>
      <c r="AK64" s="4">
        <f t="shared" si="94"/>
        <v>0</v>
      </c>
      <c r="AL64" s="4">
        <f t="shared" si="95"/>
        <v>0</v>
      </c>
      <c r="AM64" s="4">
        <f t="shared" si="96"/>
        <v>0</v>
      </c>
      <c r="AN64" s="4">
        <f t="shared" si="97"/>
        <v>0</v>
      </c>
      <c r="AO64" s="4">
        <f t="shared" si="98"/>
        <v>0</v>
      </c>
      <c r="AP64" s="4">
        <f t="shared" si="99"/>
        <v>0</v>
      </c>
    </row>
    <row r="65" spans="1:42" ht="15">
      <c r="A65" s="117">
        <v>5</v>
      </c>
      <c r="B65" s="118">
        <v>41236</v>
      </c>
      <c r="C65" s="119"/>
      <c r="D65" s="120" t="str">
        <f t="shared" si="100"/>
        <v>VV Ramstein II abgemeldet</v>
      </c>
      <c r="E65" s="121" t="str">
        <f>E12</f>
        <v>TV Otterberg</v>
      </c>
      <c r="F65" s="122"/>
      <c r="G65" s="123"/>
      <c r="H65" s="124"/>
      <c r="I65" s="125"/>
      <c r="J65" s="122"/>
      <c r="K65" s="123"/>
      <c r="L65" s="124"/>
      <c r="M65" s="125"/>
      <c r="N65" s="122"/>
      <c r="O65" s="123"/>
      <c r="P65" s="126">
        <f t="shared" si="101"/>
      </c>
      <c r="Q65" s="142">
        <f t="shared" si="86"/>
      </c>
      <c r="R65" s="126">
        <f t="shared" si="102"/>
      </c>
      <c r="S65" s="142">
        <f t="shared" si="87"/>
      </c>
      <c r="T65" s="126">
        <f t="shared" si="103"/>
      </c>
      <c r="U65" s="142">
        <f t="shared" si="88"/>
      </c>
      <c r="V65" s="302"/>
      <c r="W65" s="302"/>
      <c r="X65" s="302"/>
      <c r="Y65" s="302"/>
      <c r="Z65" s="302"/>
      <c r="AA65" s="302"/>
      <c r="AB65" s="302"/>
      <c r="AC65" s="303" t="str">
        <f ca="1" t="shared" si="89"/>
        <v>offen</v>
      </c>
      <c r="AD65" s="303"/>
      <c r="AE65" s="304">
        <f ca="1" t="shared" si="104"/>
      </c>
      <c r="AF65" s="304"/>
      <c r="AG65" s="4">
        <f t="shared" si="90"/>
        <v>0</v>
      </c>
      <c r="AH65" s="4">
        <f t="shared" si="91"/>
        <v>0</v>
      </c>
      <c r="AI65" s="4">
        <f t="shared" si="92"/>
        <v>0</v>
      </c>
      <c r="AJ65" s="4">
        <f t="shared" si="93"/>
        <v>0</v>
      </c>
      <c r="AK65" s="4">
        <f t="shared" si="94"/>
        <v>0</v>
      </c>
      <c r="AL65" s="4">
        <f t="shared" si="95"/>
        <v>0</v>
      </c>
      <c r="AM65" s="4">
        <f t="shared" si="96"/>
        <v>0</v>
      </c>
      <c r="AN65" s="4">
        <f t="shared" si="97"/>
        <v>0</v>
      </c>
      <c r="AO65" s="4">
        <f t="shared" si="98"/>
        <v>0</v>
      </c>
      <c r="AP65" s="4">
        <f t="shared" si="99"/>
        <v>0</v>
      </c>
    </row>
    <row r="66" spans="1:42" ht="15">
      <c r="A66" s="117">
        <v>7</v>
      </c>
      <c r="B66" s="118">
        <v>41292</v>
      </c>
      <c r="C66" s="119"/>
      <c r="D66" s="120" t="str">
        <f t="shared" si="100"/>
        <v>VV Ramstein II abgemeldet</v>
      </c>
      <c r="E66" s="121" t="str">
        <f>E18</f>
        <v>Roßbach/Offenbach</v>
      </c>
      <c r="F66" s="122"/>
      <c r="G66" s="123"/>
      <c r="H66" s="124"/>
      <c r="I66" s="125"/>
      <c r="J66" s="122"/>
      <c r="K66" s="123"/>
      <c r="L66" s="124"/>
      <c r="M66" s="125"/>
      <c r="N66" s="122"/>
      <c r="O66" s="123"/>
      <c r="P66" s="126">
        <f t="shared" si="101"/>
      </c>
      <c r="Q66" s="142">
        <f t="shared" si="86"/>
      </c>
      <c r="R66" s="126">
        <f t="shared" si="102"/>
      </c>
      <c r="S66" s="142">
        <f t="shared" si="87"/>
      </c>
      <c r="T66" s="126">
        <f t="shared" si="103"/>
      </c>
      <c r="U66" s="142">
        <f t="shared" si="88"/>
      </c>
      <c r="V66" s="302"/>
      <c r="W66" s="302"/>
      <c r="X66" s="302"/>
      <c r="Y66" s="302"/>
      <c r="Z66" s="302"/>
      <c r="AA66" s="302"/>
      <c r="AB66" s="302"/>
      <c r="AC66" s="303" t="str">
        <f ca="1" t="shared" si="89"/>
        <v>offen</v>
      </c>
      <c r="AD66" s="303"/>
      <c r="AE66" s="304">
        <f ca="1" t="shared" si="104"/>
      </c>
      <c r="AF66" s="304"/>
      <c r="AG66" s="4">
        <f t="shared" si="90"/>
        <v>0</v>
      </c>
      <c r="AH66" s="4">
        <f t="shared" si="91"/>
        <v>0</v>
      </c>
      <c r="AI66" s="4">
        <f t="shared" si="92"/>
        <v>0</v>
      </c>
      <c r="AJ66" s="4">
        <f t="shared" si="93"/>
        <v>0</v>
      </c>
      <c r="AK66" s="4">
        <f t="shared" si="94"/>
        <v>0</v>
      </c>
      <c r="AL66" s="4">
        <f t="shared" si="95"/>
        <v>0</v>
      </c>
      <c r="AM66" s="4">
        <f t="shared" si="96"/>
        <v>0</v>
      </c>
      <c r="AN66" s="4">
        <f t="shared" si="97"/>
        <v>0</v>
      </c>
      <c r="AO66" s="4">
        <f t="shared" si="98"/>
        <v>0</v>
      </c>
      <c r="AP66" s="4">
        <f t="shared" si="99"/>
        <v>0</v>
      </c>
    </row>
    <row r="67" spans="1:42" ht="15">
      <c r="A67" s="117">
        <v>12</v>
      </c>
      <c r="B67" s="118">
        <v>41397</v>
      </c>
      <c r="C67" s="119"/>
      <c r="D67" s="120" t="str">
        <f t="shared" si="100"/>
        <v>VV Ramstein II abgemeldet</v>
      </c>
      <c r="E67" s="121" t="str">
        <f>E21</f>
        <v>TSG Trippstadt (A)</v>
      </c>
      <c r="F67" s="122"/>
      <c r="G67" s="123"/>
      <c r="H67" s="124"/>
      <c r="I67" s="125"/>
      <c r="J67" s="122"/>
      <c r="K67" s="123"/>
      <c r="L67" s="124"/>
      <c r="M67" s="125"/>
      <c r="N67" s="122"/>
      <c r="O67" s="123"/>
      <c r="P67" s="126">
        <f t="shared" si="101"/>
      </c>
      <c r="Q67" s="142">
        <f t="shared" si="86"/>
      </c>
      <c r="R67" s="126">
        <f t="shared" si="102"/>
      </c>
      <c r="S67" s="142">
        <f t="shared" si="87"/>
      </c>
      <c r="T67" s="126">
        <f t="shared" si="103"/>
      </c>
      <c r="U67" s="142">
        <f t="shared" si="88"/>
      </c>
      <c r="V67" s="302"/>
      <c r="W67" s="302"/>
      <c r="X67" s="302"/>
      <c r="Y67" s="302"/>
      <c r="Z67" s="302"/>
      <c r="AA67" s="302"/>
      <c r="AB67" s="302"/>
      <c r="AC67" s="303" t="str">
        <f ca="1" t="shared" si="89"/>
        <v>offen</v>
      </c>
      <c r="AD67" s="303"/>
      <c r="AE67" s="304">
        <f ca="1" t="shared" si="104"/>
      </c>
      <c r="AF67" s="304"/>
      <c r="AG67" s="4">
        <f t="shared" si="90"/>
        <v>0</v>
      </c>
      <c r="AH67" s="4">
        <f t="shared" si="91"/>
        <v>0</v>
      </c>
      <c r="AI67" s="4">
        <f t="shared" si="92"/>
        <v>0</v>
      </c>
      <c r="AJ67" s="4">
        <f t="shared" si="93"/>
        <v>0</v>
      </c>
      <c r="AK67" s="4">
        <f t="shared" si="94"/>
        <v>0</v>
      </c>
      <c r="AL67" s="4">
        <f t="shared" si="95"/>
        <v>0</v>
      </c>
      <c r="AM67" s="4">
        <f t="shared" si="96"/>
        <v>0</v>
      </c>
      <c r="AN67" s="4">
        <f t="shared" si="97"/>
        <v>0</v>
      </c>
      <c r="AO67" s="4">
        <f t="shared" si="98"/>
        <v>0</v>
      </c>
      <c r="AP67" s="4">
        <f t="shared" si="99"/>
        <v>0</v>
      </c>
    </row>
    <row r="68" spans="1:42" ht="15">
      <c r="A68" s="130">
        <v>10</v>
      </c>
      <c r="B68" s="131">
        <v>41348</v>
      </c>
      <c r="C68" s="132"/>
      <c r="D68" s="133" t="str">
        <f t="shared" si="100"/>
        <v>VV Ramstein II abgemeldet</v>
      </c>
      <c r="E68" s="134" t="str">
        <f>E24</f>
        <v>VfB Weilerbach (N)</v>
      </c>
      <c r="F68" s="135"/>
      <c r="G68" s="136"/>
      <c r="H68" s="137"/>
      <c r="I68" s="138"/>
      <c r="J68" s="135"/>
      <c r="K68" s="136"/>
      <c r="L68" s="137"/>
      <c r="M68" s="138"/>
      <c r="N68" s="135"/>
      <c r="O68" s="136"/>
      <c r="P68" s="139">
        <f t="shared" si="101"/>
      </c>
      <c r="Q68" s="143">
        <f t="shared" si="86"/>
      </c>
      <c r="R68" s="139">
        <f t="shared" si="102"/>
      </c>
      <c r="S68" s="143">
        <f t="shared" si="87"/>
      </c>
      <c r="T68" s="139">
        <f t="shared" si="103"/>
      </c>
      <c r="U68" s="143">
        <f t="shared" si="88"/>
      </c>
      <c r="V68" s="299"/>
      <c r="W68" s="299"/>
      <c r="X68" s="299"/>
      <c r="Y68" s="299"/>
      <c r="Z68" s="299"/>
      <c r="AA68" s="299"/>
      <c r="AB68" s="299"/>
      <c r="AC68" s="300" t="str">
        <f ca="1" t="shared" si="89"/>
        <v>offen</v>
      </c>
      <c r="AD68" s="300"/>
      <c r="AE68" s="301">
        <f ca="1" t="shared" si="104"/>
      </c>
      <c r="AF68" s="301"/>
      <c r="AG68" s="4">
        <f t="shared" si="90"/>
        <v>0</v>
      </c>
      <c r="AH68" s="4">
        <f t="shared" si="91"/>
        <v>0</v>
      </c>
      <c r="AI68" s="4">
        <f t="shared" si="92"/>
        <v>0</v>
      </c>
      <c r="AJ68" s="4">
        <f t="shared" si="93"/>
        <v>0</v>
      </c>
      <c r="AK68" s="4">
        <f t="shared" si="94"/>
        <v>0</v>
      </c>
      <c r="AL68" s="4">
        <f t="shared" si="95"/>
        <v>0</v>
      </c>
      <c r="AM68" s="4">
        <f t="shared" si="96"/>
        <v>0</v>
      </c>
      <c r="AN68" s="4">
        <f t="shared" si="97"/>
        <v>0</v>
      </c>
      <c r="AO68" s="4">
        <f t="shared" si="98"/>
        <v>0</v>
      </c>
      <c r="AP68" s="4">
        <f t="shared" si="99"/>
        <v>0</v>
      </c>
    </row>
    <row r="69" spans="22:29" ht="15">
      <c r="V69" s="37"/>
      <c r="W69" s="37"/>
      <c r="X69" s="3"/>
      <c r="Y69" s="3"/>
      <c r="Z69" s="3"/>
      <c r="AA69" s="3"/>
      <c r="AB69" s="3"/>
      <c r="AC69" s="3"/>
    </row>
    <row r="70" spans="1:42" ht="15">
      <c r="A70" s="106">
        <v>5</v>
      </c>
      <c r="B70" s="107">
        <v>41233</v>
      </c>
      <c r="C70" s="108"/>
      <c r="D70" s="109" t="str">
        <f>E18</f>
        <v>Roßbach/Offenbach</v>
      </c>
      <c r="E70" s="110" t="str">
        <f>E3</f>
        <v>VBC Altenglan</v>
      </c>
      <c r="F70" s="111">
        <v>15</v>
      </c>
      <c r="G70" s="112">
        <v>25</v>
      </c>
      <c r="H70" s="113">
        <v>23</v>
      </c>
      <c r="I70" s="114">
        <v>25</v>
      </c>
      <c r="J70" s="111">
        <v>14</v>
      </c>
      <c r="K70" s="112">
        <v>25</v>
      </c>
      <c r="L70" s="113"/>
      <c r="M70" s="114"/>
      <c r="N70" s="111"/>
      <c r="O70" s="112"/>
      <c r="P70" s="115">
        <f>IF(F70="","",F70+H70+J70+L70+N70)</f>
        <v>52</v>
      </c>
      <c r="Q70" s="141">
        <f aca="true" t="shared" si="105" ref="Q70:Q76">IF(G70="","",G70+I70+K70+M70+O70)</f>
        <v>75</v>
      </c>
      <c r="R70" s="115">
        <f>IF(F70="","",AG70+AI70+AK70+AM70+AO70)</f>
        <v>0</v>
      </c>
      <c r="S70" s="141">
        <f aca="true" t="shared" si="106" ref="S70:S76">IF(G70="","",AH70+AJ70+AL70+AN70+AP70)</f>
        <v>3</v>
      </c>
      <c r="T70" s="115">
        <f>IF(R70="","",IF(R70=3,2,0))</f>
        <v>0</v>
      </c>
      <c r="U70" s="141">
        <f aca="true" t="shared" si="107" ref="U70:U76">IF(S70="","",IF(S70=3,2,0))</f>
        <v>2</v>
      </c>
      <c r="V70" s="305"/>
      <c r="W70" s="305"/>
      <c r="X70" s="305"/>
      <c r="Y70" s="305"/>
      <c r="Z70" s="305"/>
      <c r="AA70" s="305"/>
      <c r="AB70" s="305"/>
      <c r="AC70" s="306">
        <f aca="true" ca="1" t="shared" si="108" ref="AC70:AC76">IF(U70&lt;&gt;"","",IF(C70&lt;&gt;"","verlegt",IF(B70&lt;TODAY(),"offen","")))</f>
      </c>
      <c r="AD70" s="306"/>
      <c r="AE70" s="307">
        <f ca="1">IF(U70&lt;&gt;"","",IF(C70="","",IF(C70&lt;TODAY(),"offen","")))</f>
      </c>
      <c r="AF70" s="307"/>
      <c r="AG70" s="4">
        <f aca="true" t="shared" si="109" ref="AG70:AG76">IF(F70&gt;G70,1,0)</f>
        <v>0</v>
      </c>
      <c r="AH70" s="4">
        <f aca="true" t="shared" si="110" ref="AH70:AH76">IF(G70&gt;F70,1,0)</f>
        <v>1</v>
      </c>
      <c r="AI70" s="4">
        <f aca="true" t="shared" si="111" ref="AI70:AI76">IF(H70&gt;I70,1,0)</f>
        <v>0</v>
      </c>
      <c r="AJ70" s="4">
        <f aca="true" t="shared" si="112" ref="AJ70:AJ76">IF(I70&gt;H70,1,0)</f>
        <v>1</v>
      </c>
      <c r="AK70" s="4">
        <f aca="true" t="shared" si="113" ref="AK70:AK76">IF(J70&gt;K70,1,0)</f>
        <v>0</v>
      </c>
      <c r="AL70" s="4">
        <f aca="true" t="shared" si="114" ref="AL70:AL76">IF(K70&gt;J70,1,0)</f>
        <v>1</v>
      </c>
      <c r="AM70" s="4">
        <f aca="true" t="shared" si="115" ref="AM70:AM76">IF(L70&gt;M70,1,0)</f>
        <v>0</v>
      </c>
      <c r="AN70" s="4">
        <f aca="true" t="shared" si="116" ref="AN70:AN76">IF(M70&gt;L70,1,0)</f>
        <v>0</v>
      </c>
      <c r="AO70" s="4">
        <f aca="true" t="shared" si="117" ref="AO70:AO76">IF(N70&gt;O70,1,0)</f>
        <v>0</v>
      </c>
      <c r="AP70" s="4">
        <f aca="true" t="shared" si="118" ref="AP70:AP76">IF(O70&gt;N70,1,0)</f>
        <v>0</v>
      </c>
    </row>
    <row r="71" spans="1:42" ht="15">
      <c r="A71" s="117">
        <v>9</v>
      </c>
      <c r="B71" s="118">
        <v>41324</v>
      </c>
      <c r="C71" s="119" t="s">
        <v>29</v>
      </c>
      <c r="D71" s="120" t="str">
        <f aca="true" t="shared" si="119" ref="D71:D76">D70</f>
        <v>Roßbach/Offenbach</v>
      </c>
      <c r="E71" s="241" t="str">
        <f>E6</f>
        <v>Erlenbach/Morlautern</v>
      </c>
      <c r="F71" s="122">
        <v>25</v>
      </c>
      <c r="G71" s="123">
        <v>0</v>
      </c>
      <c r="H71" s="124">
        <v>25</v>
      </c>
      <c r="I71" s="125">
        <v>0</v>
      </c>
      <c r="J71" s="122">
        <v>25</v>
      </c>
      <c r="K71" s="123">
        <v>0</v>
      </c>
      <c r="L71" s="124"/>
      <c r="M71" s="125"/>
      <c r="N71" s="122"/>
      <c r="O71" s="123"/>
      <c r="P71" s="126">
        <f aca="true" t="shared" si="120" ref="P71:P76">IF(F71="","",F71+H71+J71+L71+N71)</f>
        <v>75</v>
      </c>
      <c r="Q71" s="142">
        <f t="shared" si="105"/>
        <v>0</v>
      </c>
      <c r="R71" s="126">
        <f aca="true" t="shared" si="121" ref="R71:R76">IF(F71="","",AG71+AI71+AK71+AM71+AO71)</f>
        <v>3</v>
      </c>
      <c r="S71" s="142">
        <f t="shared" si="106"/>
        <v>0</v>
      </c>
      <c r="T71" s="126">
        <f aca="true" t="shared" si="122" ref="T71:T76">IF(R71="","",IF(R71=3,2,0))</f>
        <v>2</v>
      </c>
      <c r="U71" s="142">
        <f t="shared" si="107"/>
        <v>0</v>
      </c>
      <c r="V71" s="302"/>
      <c r="W71" s="302"/>
      <c r="X71" s="302"/>
      <c r="Y71" s="302"/>
      <c r="Z71" s="302"/>
      <c r="AA71" s="302"/>
      <c r="AB71" s="302"/>
      <c r="AC71" s="303">
        <f ca="1" t="shared" si="108"/>
      </c>
      <c r="AD71" s="303"/>
      <c r="AE71" s="304">
        <f aca="true" ca="1" t="shared" si="123" ref="AE71:AE76">IF(U71&lt;&gt;"","",IF(C71="","",IF(C71&lt;TODAY(),"offen","")))</f>
      </c>
      <c r="AF71" s="304"/>
      <c r="AG71" s="4">
        <f t="shared" si="109"/>
        <v>1</v>
      </c>
      <c r="AH71" s="4">
        <f t="shared" si="110"/>
        <v>0</v>
      </c>
      <c r="AI71" s="4">
        <f t="shared" si="111"/>
        <v>1</v>
      </c>
      <c r="AJ71" s="4">
        <f t="shared" si="112"/>
        <v>0</v>
      </c>
      <c r="AK71" s="4">
        <f t="shared" si="113"/>
        <v>1</v>
      </c>
      <c r="AL71" s="4">
        <f t="shared" si="114"/>
        <v>0</v>
      </c>
      <c r="AM71" s="4">
        <f t="shared" si="115"/>
        <v>0</v>
      </c>
      <c r="AN71" s="4">
        <f t="shared" si="116"/>
        <v>0</v>
      </c>
      <c r="AO71" s="4">
        <f t="shared" si="117"/>
        <v>0</v>
      </c>
      <c r="AP71" s="4">
        <f t="shared" si="118"/>
        <v>0</v>
      </c>
    </row>
    <row r="72" spans="1:42" ht="15">
      <c r="A72" s="117">
        <v>12</v>
      </c>
      <c r="B72" s="118">
        <v>41394</v>
      </c>
      <c r="C72" s="128">
        <v>41435</v>
      </c>
      <c r="D72" s="237" t="str">
        <f t="shared" si="119"/>
        <v>Roßbach/Offenbach</v>
      </c>
      <c r="E72" s="269" t="str">
        <f>E9</f>
        <v>TuS Olsbrücken</v>
      </c>
      <c r="F72" s="122">
        <v>19</v>
      </c>
      <c r="G72" s="123">
        <v>25</v>
      </c>
      <c r="H72" s="124">
        <v>25</v>
      </c>
      <c r="I72" s="125">
        <v>16</v>
      </c>
      <c r="J72" s="122">
        <v>19</v>
      </c>
      <c r="K72" s="123">
        <v>25</v>
      </c>
      <c r="L72" s="124">
        <v>20</v>
      </c>
      <c r="M72" s="125">
        <v>25</v>
      </c>
      <c r="N72" s="122"/>
      <c r="O72" s="123"/>
      <c r="P72" s="126">
        <f t="shared" si="120"/>
        <v>83</v>
      </c>
      <c r="Q72" s="142">
        <f t="shared" si="105"/>
        <v>91</v>
      </c>
      <c r="R72" s="126">
        <f t="shared" si="121"/>
        <v>1</v>
      </c>
      <c r="S72" s="142">
        <f t="shared" si="106"/>
        <v>3</v>
      </c>
      <c r="T72" s="126">
        <f t="shared" si="122"/>
        <v>0</v>
      </c>
      <c r="U72" s="142">
        <f t="shared" si="107"/>
        <v>2</v>
      </c>
      <c r="V72" s="302"/>
      <c r="W72" s="302"/>
      <c r="X72" s="302"/>
      <c r="Y72" s="302"/>
      <c r="Z72" s="302"/>
      <c r="AA72" s="302"/>
      <c r="AB72" s="302"/>
      <c r="AC72" s="303">
        <f ca="1" t="shared" si="108"/>
      </c>
      <c r="AD72" s="303"/>
      <c r="AE72" s="304">
        <f ca="1" t="shared" si="123"/>
      </c>
      <c r="AF72" s="304"/>
      <c r="AG72" s="4">
        <f t="shared" si="109"/>
        <v>0</v>
      </c>
      <c r="AH72" s="4">
        <f t="shared" si="110"/>
        <v>1</v>
      </c>
      <c r="AI72" s="4">
        <f t="shared" si="111"/>
        <v>1</v>
      </c>
      <c r="AJ72" s="4">
        <f t="shared" si="112"/>
        <v>0</v>
      </c>
      <c r="AK72" s="4">
        <f t="shared" si="113"/>
        <v>0</v>
      </c>
      <c r="AL72" s="4">
        <f t="shared" si="114"/>
        <v>1</v>
      </c>
      <c r="AM72" s="4">
        <f t="shared" si="115"/>
        <v>0</v>
      </c>
      <c r="AN72" s="4">
        <f t="shared" si="116"/>
        <v>1</v>
      </c>
      <c r="AO72" s="4">
        <f t="shared" si="117"/>
        <v>0</v>
      </c>
      <c r="AP72" s="4">
        <f t="shared" si="118"/>
        <v>0</v>
      </c>
    </row>
    <row r="73" spans="1:42" ht="15">
      <c r="A73" s="117">
        <v>10</v>
      </c>
      <c r="B73" s="118">
        <v>41345</v>
      </c>
      <c r="C73" s="119"/>
      <c r="D73" s="120" t="str">
        <f t="shared" si="119"/>
        <v>Roßbach/Offenbach</v>
      </c>
      <c r="E73" s="121" t="str">
        <f>E12</f>
        <v>TV Otterberg</v>
      </c>
      <c r="F73" s="122">
        <v>25</v>
      </c>
      <c r="G73" s="123">
        <v>12</v>
      </c>
      <c r="H73" s="124">
        <v>25</v>
      </c>
      <c r="I73" s="125">
        <v>13</v>
      </c>
      <c r="J73" s="122">
        <v>25</v>
      </c>
      <c r="K73" s="123">
        <v>13</v>
      </c>
      <c r="L73" s="124"/>
      <c r="M73" s="125"/>
      <c r="N73" s="122"/>
      <c r="O73" s="123"/>
      <c r="P73" s="126">
        <f t="shared" si="120"/>
        <v>75</v>
      </c>
      <c r="Q73" s="142">
        <f t="shared" si="105"/>
        <v>38</v>
      </c>
      <c r="R73" s="126">
        <f t="shared" si="121"/>
        <v>3</v>
      </c>
      <c r="S73" s="142">
        <f t="shared" si="106"/>
        <v>0</v>
      </c>
      <c r="T73" s="126">
        <f t="shared" si="122"/>
        <v>2</v>
      </c>
      <c r="U73" s="142">
        <f t="shared" si="107"/>
        <v>0</v>
      </c>
      <c r="V73" s="302"/>
      <c r="W73" s="302"/>
      <c r="X73" s="302"/>
      <c r="Y73" s="302"/>
      <c r="Z73" s="302"/>
      <c r="AA73" s="302"/>
      <c r="AB73" s="302"/>
      <c r="AC73" s="303">
        <f ca="1" t="shared" si="108"/>
      </c>
      <c r="AD73" s="303"/>
      <c r="AE73" s="304">
        <f ca="1" t="shared" si="123"/>
      </c>
      <c r="AF73" s="304"/>
      <c r="AG73" s="4">
        <f t="shared" si="109"/>
        <v>1</v>
      </c>
      <c r="AH73" s="4">
        <f t="shared" si="110"/>
        <v>0</v>
      </c>
      <c r="AI73" s="4">
        <f t="shared" si="111"/>
        <v>1</v>
      </c>
      <c r="AJ73" s="4">
        <f t="shared" si="112"/>
        <v>0</v>
      </c>
      <c r="AK73" s="4">
        <f t="shared" si="113"/>
        <v>1</v>
      </c>
      <c r="AL73" s="4">
        <f t="shared" si="114"/>
        <v>0</v>
      </c>
      <c r="AM73" s="4">
        <f t="shared" si="115"/>
        <v>0</v>
      </c>
      <c r="AN73" s="4">
        <f t="shared" si="116"/>
        <v>0</v>
      </c>
      <c r="AO73" s="4">
        <f t="shared" si="117"/>
        <v>0</v>
      </c>
      <c r="AP73" s="4">
        <f t="shared" si="118"/>
        <v>0</v>
      </c>
    </row>
    <row r="74" spans="1:42" ht="15">
      <c r="A74" s="117">
        <v>14</v>
      </c>
      <c r="B74" s="118">
        <v>41422</v>
      </c>
      <c r="C74" s="119"/>
      <c r="D74" s="120" t="str">
        <f t="shared" si="119"/>
        <v>Roßbach/Offenbach</v>
      </c>
      <c r="E74" s="121" t="str">
        <f>E15</f>
        <v>VV Ramstein II abgemeldet</v>
      </c>
      <c r="F74" s="122"/>
      <c r="G74" s="123"/>
      <c r="H74" s="124"/>
      <c r="I74" s="125"/>
      <c r="J74" s="122"/>
      <c r="K74" s="123"/>
      <c r="L74" s="124"/>
      <c r="M74" s="125"/>
      <c r="N74" s="122"/>
      <c r="O74" s="123"/>
      <c r="P74" s="126">
        <f t="shared" si="120"/>
      </c>
      <c r="Q74" s="142">
        <f t="shared" si="105"/>
      </c>
      <c r="R74" s="126">
        <f t="shared" si="121"/>
      </c>
      <c r="S74" s="142">
        <f t="shared" si="106"/>
      </c>
      <c r="T74" s="126">
        <f t="shared" si="122"/>
      </c>
      <c r="U74" s="142">
        <f t="shared" si="107"/>
      </c>
      <c r="V74" s="302"/>
      <c r="W74" s="302"/>
      <c r="X74" s="302"/>
      <c r="Y74" s="302"/>
      <c r="Z74" s="302"/>
      <c r="AA74" s="302"/>
      <c r="AB74" s="302"/>
      <c r="AC74" s="303" t="str">
        <f ca="1" t="shared" si="108"/>
        <v>offen</v>
      </c>
      <c r="AD74" s="303"/>
      <c r="AE74" s="304">
        <f ca="1" t="shared" si="123"/>
      </c>
      <c r="AF74" s="304"/>
      <c r="AG74" s="4">
        <f t="shared" si="109"/>
        <v>0</v>
      </c>
      <c r="AH74" s="4">
        <f t="shared" si="110"/>
        <v>0</v>
      </c>
      <c r="AI74" s="4">
        <f t="shared" si="111"/>
        <v>0</v>
      </c>
      <c r="AJ74" s="4">
        <f t="shared" si="112"/>
        <v>0</v>
      </c>
      <c r="AK74" s="4">
        <f t="shared" si="113"/>
        <v>0</v>
      </c>
      <c r="AL74" s="4">
        <f t="shared" si="114"/>
        <v>0</v>
      </c>
      <c r="AM74" s="4">
        <f t="shared" si="115"/>
        <v>0</v>
      </c>
      <c r="AN74" s="4">
        <f t="shared" si="116"/>
        <v>0</v>
      </c>
      <c r="AO74" s="4">
        <f t="shared" si="117"/>
        <v>0</v>
      </c>
      <c r="AP74" s="4">
        <f t="shared" si="118"/>
        <v>0</v>
      </c>
    </row>
    <row r="75" spans="1:42" ht="15">
      <c r="A75" s="117">
        <v>1</v>
      </c>
      <c r="B75" s="118">
        <v>41156</v>
      </c>
      <c r="C75" s="119"/>
      <c r="D75" s="120" t="str">
        <f t="shared" si="119"/>
        <v>Roßbach/Offenbach</v>
      </c>
      <c r="E75" s="163" t="str">
        <f>E21</f>
        <v>TSG Trippstadt (A)</v>
      </c>
      <c r="F75" s="122">
        <v>25</v>
      </c>
      <c r="G75" s="123">
        <v>0</v>
      </c>
      <c r="H75" s="124">
        <v>25</v>
      </c>
      <c r="I75" s="125">
        <v>0</v>
      </c>
      <c r="J75" s="122">
        <v>25</v>
      </c>
      <c r="K75" s="123">
        <v>0</v>
      </c>
      <c r="L75" s="124"/>
      <c r="M75" s="125"/>
      <c r="N75" s="122"/>
      <c r="O75" s="123"/>
      <c r="P75" s="126">
        <f t="shared" si="120"/>
        <v>75</v>
      </c>
      <c r="Q75" s="142">
        <f t="shared" si="105"/>
        <v>0</v>
      </c>
      <c r="R75" s="126">
        <f t="shared" si="121"/>
        <v>3</v>
      </c>
      <c r="S75" s="142">
        <f t="shared" si="106"/>
        <v>0</v>
      </c>
      <c r="T75" s="126">
        <f t="shared" si="122"/>
        <v>2</v>
      </c>
      <c r="U75" s="142">
        <f t="shared" si="107"/>
        <v>0</v>
      </c>
      <c r="V75" s="302"/>
      <c r="W75" s="302"/>
      <c r="X75" s="302"/>
      <c r="Y75" s="302"/>
      <c r="Z75" s="302"/>
      <c r="AA75" s="302"/>
      <c r="AB75" s="302"/>
      <c r="AC75" s="303">
        <f ca="1" t="shared" si="108"/>
      </c>
      <c r="AD75" s="303"/>
      <c r="AE75" s="304">
        <f ca="1" t="shared" si="123"/>
      </c>
      <c r="AF75" s="304"/>
      <c r="AG75" s="4">
        <f t="shared" si="109"/>
        <v>1</v>
      </c>
      <c r="AH75" s="4">
        <f t="shared" si="110"/>
        <v>0</v>
      </c>
      <c r="AI75" s="4">
        <f t="shared" si="111"/>
        <v>1</v>
      </c>
      <c r="AJ75" s="4">
        <f t="shared" si="112"/>
        <v>0</v>
      </c>
      <c r="AK75" s="4">
        <f t="shared" si="113"/>
        <v>1</v>
      </c>
      <c r="AL75" s="4">
        <f t="shared" si="114"/>
        <v>0</v>
      </c>
      <c r="AM75" s="4">
        <f t="shared" si="115"/>
        <v>0</v>
      </c>
      <c r="AN75" s="4">
        <f t="shared" si="116"/>
        <v>0</v>
      </c>
      <c r="AO75" s="4">
        <f t="shared" si="117"/>
        <v>0</v>
      </c>
      <c r="AP75" s="4">
        <f t="shared" si="118"/>
        <v>0</v>
      </c>
    </row>
    <row r="76" spans="1:42" ht="15">
      <c r="A76" s="130">
        <v>4</v>
      </c>
      <c r="B76" s="131">
        <v>41212</v>
      </c>
      <c r="C76" s="250">
        <v>41416</v>
      </c>
      <c r="D76" s="296" t="str">
        <f t="shared" si="119"/>
        <v>Roßbach/Offenbach</v>
      </c>
      <c r="E76" s="134" t="str">
        <f>E24</f>
        <v>VfB Weilerbach (N)</v>
      </c>
      <c r="F76" s="135">
        <v>0</v>
      </c>
      <c r="G76" s="136">
        <v>25</v>
      </c>
      <c r="H76" s="137">
        <v>0</v>
      </c>
      <c r="I76" s="138">
        <v>25</v>
      </c>
      <c r="J76" s="135">
        <v>0</v>
      </c>
      <c r="K76" s="136">
        <v>25</v>
      </c>
      <c r="L76" s="137"/>
      <c r="M76" s="138"/>
      <c r="N76" s="135"/>
      <c r="O76" s="136"/>
      <c r="P76" s="139">
        <f t="shared" si="120"/>
        <v>0</v>
      </c>
      <c r="Q76" s="143">
        <f t="shared" si="105"/>
        <v>75</v>
      </c>
      <c r="R76" s="139">
        <f t="shared" si="121"/>
        <v>0</v>
      </c>
      <c r="S76" s="143">
        <f t="shared" si="106"/>
        <v>3</v>
      </c>
      <c r="T76" s="139">
        <f t="shared" si="122"/>
        <v>0</v>
      </c>
      <c r="U76" s="143">
        <f t="shared" si="107"/>
        <v>2</v>
      </c>
      <c r="V76" s="299"/>
      <c r="W76" s="299"/>
      <c r="X76" s="299"/>
      <c r="Y76" s="299"/>
      <c r="Z76" s="299"/>
      <c r="AA76" s="299"/>
      <c r="AB76" s="299"/>
      <c r="AC76" s="300">
        <f ca="1" t="shared" si="108"/>
      </c>
      <c r="AD76" s="300"/>
      <c r="AE76" s="301">
        <f ca="1" t="shared" si="123"/>
      </c>
      <c r="AF76" s="301"/>
      <c r="AG76" s="4">
        <f t="shared" si="109"/>
        <v>0</v>
      </c>
      <c r="AH76" s="4">
        <f t="shared" si="110"/>
        <v>1</v>
      </c>
      <c r="AI76" s="4">
        <f t="shared" si="111"/>
        <v>0</v>
      </c>
      <c r="AJ76" s="4">
        <f t="shared" si="112"/>
        <v>1</v>
      </c>
      <c r="AK76" s="4">
        <f t="shared" si="113"/>
        <v>0</v>
      </c>
      <c r="AL76" s="4">
        <f t="shared" si="114"/>
        <v>1</v>
      </c>
      <c r="AM76" s="4">
        <f t="shared" si="115"/>
        <v>0</v>
      </c>
      <c r="AN76" s="4">
        <f t="shared" si="116"/>
        <v>0</v>
      </c>
      <c r="AO76" s="4">
        <f t="shared" si="117"/>
        <v>0</v>
      </c>
      <c r="AP76" s="4">
        <f t="shared" si="118"/>
        <v>0</v>
      </c>
    </row>
    <row r="77" spans="22:29" ht="15">
      <c r="V77" s="37"/>
      <c r="W77" s="37"/>
      <c r="X77" s="3"/>
      <c r="Y77" s="3"/>
      <c r="Z77" s="3"/>
      <c r="AA77" s="3"/>
      <c r="AB77" s="3"/>
      <c r="AC77" s="3"/>
    </row>
    <row r="78" spans="1:42" ht="15">
      <c r="A78" s="106">
        <v>2</v>
      </c>
      <c r="B78" s="107">
        <v>41169</v>
      </c>
      <c r="C78" s="108"/>
      <c r="D78" s="109" t="str">
        <f>E21</f>
        <v>TSG Trippstadt (A)</v>
      </c>
      <c r="E78" s="110" t="str">
        <f>E3</f>
        <v>VBC Altenglan</v>
      </c>
      <c r="F78" s="111">
        <v>0</v>
      </c>
      <c r="G78" s="112">
        <v>1</v>
      </c>
      <c r="H78" s="113">
        <v>1</v>
      </c>
      <c r="I78" s="114">
        <v>0</v>
      </c>
      <c r="J78" s="111">
        <v>0</v>
      </c>
      <c r="K78" s="112">
        <v>1</v>
      </c>
      <c r="L78" s="113">
        <v>0</v>
      </c>
      <c r="M78" s="114">
        <v>1</v>
      </c>
      <c r="N78" s="111"/>
      <c r="O78" s="112"/>
      <c r="P78" s="115">
        <f>IF(F78="","",F78+H78+J78+L78+N78)</f>
        <v>1</v>
      </c>
      <c r="Q78" s="141">
        <f aca="true" t="shared" si="124" ref="Q78:Q84">IF(G78="","",G78+I78+K78+M78+O78)</f>
        <v>3</v>
      </c>
      <c r="R78" s="115">
        <f>IF(F78="","",AG78+AI78+AK78+AM78+AO78)</f>
        <v>1</v>
      </c>
      <c r="S78" s="141">
        <f aca="true" t="shared" si="125" ref="S78:S84">IF(G78="","",AH78+AJ78+AL78+AN78+AP78)</f>
        <v>3</v>
      </c>
      <c r="T78" s="115">
        <f>IF(R78="","",IF(R78=3,2,0))</f>
        <v>0</v>
      </c>
      <c r="U78" s="141">
        <f aca="true" t="shared" si="126" ref="U78:U84">IF(S78="","",IF(S78=3,2,0))</f>
        <v>2</v>
      </c>
      <c r="V78" s="305"/>
      <c r="W78" s="305"/>
      <c r="X78" s="305"/>
      <c r="Y78" s="305"/>
      <c r="Z78" s="305"/>
      <c r="AA78" s="305"/>
      <c r="AB78" s="305"/>
      <c r="AC78" s="306">
        <f aca="true" ca="1" t="shared" si="127" ref="AC78:AC84">IF(U78&lt;&gt;"","",IF(C78&lt;&gt;"","verlegt",IF(B78&lt;TODAY(),"offen","")))</f>
      </c>
      <c r="AD78" s="306"/>
      <c r="AE78" s="307">
        <f ca="1">IF(U78&lt;&gt;"","",IF(C78="","",IF(C78&lt;TODAY(),"offen","")))</f>
      </c>
      <c r="AF78" s="307"/>
      <c r="AG78" s="4">
        <f aca="true" t="shared" si="128" ref="AG78:AG84">IF(F78&gt;G78,1,0)</f>
        <v>0</v>
      </c>
      <c r="AH78" s="4">
        <f aca="true" t="shared" si="129" ref="AH78:AH84">IF(G78&gt;F78,1,0)</f>
        <v>1</v>
      </c>
      <c r="AI78" s="4">
        <f aca="true" t="shared" si="130" ref="AI78:AI84">IF(H78&gt;I78,1,0)</f>
        <v>1</v>
      </c>
      <c r="AJ78" s="4">
        <f aca="true" t="shared" si="131" ref="AJ78:AJ84">IF(I78&gt;H78,1,0)</f>
        <v>0</v>
      </c>
      <c r="AK78" s="4">
        <f aca="true" t="shared" si="132" ref="AK78:AK84">IF(J78&gt;K78,1,0)</f>
        <v>0</v>
      </c>
      <c r="AL78" s="4">
        <f aca="true" t="shared" si="133" ref="AL78:AL84">IF(K78&gt;J78,1,0)</f>
        <v>1</v>
      </c>
      <c r="AM78" s="4">
        <f aca="true" t="shared" si="134" ref="AM78:AM84">IF(L78&gt;M78,1,0)</f>
        <v>0</v>
      </c>
      <c r="AN78" s="4">
        <f aca="true" t="shared" si="135" ref="AN78:AN84">IF(M78&gt;L78,1,0)</f>
        <v>1</v>
      </c>
      <c r="AO78" s="4">
        <f aca="true" t="shared" si="136" ref="AO78:AO84">IF(N78&gt;O78,1,0)</f>
        <v>0</v>
      </c>
      <c r="AP78" s="4">
        <f aca="true" t="shared" si="137" ref="AP78:AP84">IF(O78&gt;N78,1,0)</f>
        <v>0</v>
      </c>
    </row>
    <row r="79" spans="1:42" ht="15">
      <c r="A79" s="117">
        <v>7</v>
      </c>
      <c r="B79" s="118">
        <v>41288</v>
      </c>
      <c r="C79" s="119"/>
      <c r="D79" s="120" t="str">
        <f aca="true" t="shared" si="138" ref="D79:D84">D78</f>
        <v>TSG Trippstadt (A)</v>
      </c>
      <c r="E79" s="121" t="str">
        <f>E6</f>
        <v>Erlenbach/Morlautern</v>
      </c>
      <c r="F79" s="122">
        <v>23</v>
      </c>
      <c r="G79" s="123">
        <v>25</v>
      </c>
      <c r="H79" s="124">
        <v>25</v>
      </c>
      <c r="I79" s="125">
        <v>21</v>
      </c>
      <c r="J79" s="122">
        <v>25</v>
      </c>
      <c r="K79" s="123">
        <v>23</v>
      </c>
      <c r="L79" s="124">
        <v>25</v>
      </c>
      <c r="M79" s="125">
        <v>19</v>
      </c>
      <c r="N79" s="122"/>
      <c r="O79" s="123"/>
      <c r="P79" s="126">
        <f aca="true" t="shared" si="139" ref="P79:P84">IF(F79="","",F79+H79+J79+L79+N79)</f>
        <v>98</v>
      </c>
      <c r="Q79" s="142">
        <f t="shared" si="124"/>
        <v>88</v>
      </c>
      <c r="R79" s="126">
        <f aca="true" t="shared" si="140" ref="R79:R84">IF(F79="","",AG79+AI79+AK79+AM79+AO79)</f>
        <v>3</v>
      </c>
      <c r="S79" s="142">
        <f t="shared" si="125"/>
        <v>1</v>
      </c>
      <c r="T79" s="126">
        <f aca="true" t="shared" si="141" ref="T79:T84">IF(R79="","",IF(R79=3,2,0))</f>
        <v>2</v>
      </c>
      <c r="U79" s="142">
        <f t="shared" si="126"/>
        <v>0</v>
      </c>
      <c r="V79" s="302"/>
      <c r="W79" s="302"/>
      <c r="X79" s="302"/>
      <c r="Y79" s="302"/>
      <c r="Z79" s="302"/>
      <c r="AA79" s="302"/>
      <c r="AB79" s="302"/>
      <c r="AC79" s="303">
        <f ca="1" t="shared" si="127"/>
      </c>
      <c r="AD79" s="303"/>
      <c r="AE79" s="304">
        <f aca="true" ca="1" t="shared" si="142" ref="AE79:AE84">IF(U79&lt;&gt;"","",IF(C79="","",IF(C79&lt;TODAY(),"offen","")))</f>
      </c>
      <c r="AF79" s="304"/>
      <c r="AG79" s="4">
        <f t="shared" si="128"/>
        <v>0</v>
      </c>
      <c r="AH79" s="4">
        <f t="shared" si="129"/>
        <v>1</v>
      </c>
      <c r="AI79" s="4">
        <f t="shared" si="130"/>
        <v>1</v>
      </c>
      <c r="AJ79" s="4">
        <f t="shared" si="131"/>
        <v>0</v>
      </c>
      <c r="AK79" s="4">
        <f t="shared" si="132"/>
        <v>1</v>
      </c>
      <c r="AL79" s="4">
        <f t="shared" si="133"/>
        <v>0</v>
      </c>
      <c r="AM79" s="4">
        <f t="shared" si="134"/>
        <v>1</v>
      </c>
      <c r="AN79" s="4">
        <f t="shared" si="135"/>
        <v>0</v>
      </c>
      <c r="AO79" s="4">
        <f t="shared" si="136"/>
        <v>0</v>
      </c>
      <c r="AP79" s="4">
        <f t="shared" si="137"/>
        <v>0</v>
      </c>
    </row>
    <row r="80" spans="1:42" ht="15">
      <c r="A80" s="117">
        <v>10</v>
      </c>
      <c r="B80" s="118">
        <v>41344</v>
      </c>
      <c r="C80" s="119"/>
      <c r="D80" s="120" t="str">
        <f t="shared" si="138"/>
        <v>TSG Trippstadt (A)</v>
      </c>
      <c r="E80" s="241" t="str">
        <f>E9</f>
        <v>TuS Olsbrücken</v>
      </c>
      <c r="F80" s="122">
        <v>25</v>
      </c>
      <c r="G80" s="123">
        <v>0</v>
      </c>
      <c r="H80" s="124">
        <v>25</v>
      </c>
      <c r="I80" s="125">
        <v>0</v>
      </c>
      <c r="J80" s="122">
        <v>25</v>
      </c>
      <c r="K80" s="123">
        <v>0</v>
      </c>
      <c r="L80" s="124"/>
      <c r="M80" s="125"/>
      <c r="N80" s="122"/>
      <c r="O80" s="123"/>
      <c r="P80" s="126">
        <f t="shared" si="139"/>
        <v>75</v>
      </c>
      <c r="Q80" s="142">
        <f t="shared" si="124"/>
        <v>0</v>
      </c>
      <c r="R80" s="126">
        <f t="shared" si="140"/>
        <v>3</v>
      </c>
      <c r="S80" s="142">
        <f t="shared" si="125"/>
        <v>0</v>
      </c>
      <c r="T80" s="126">
        <f t="shared" si="141"/>
        <v>2</v>
      </c>
      <c r="U80" s="142">
        <f t="shared" si="126"/>
        <v>0</v>
      </c>
      <c r="V80" s="302"/>
      <c r="W80" s="302"/>
      <c r="X80" s="302"/>
      <c r="Y80" s="302"/>
      <c r="Z80" s="302"/>
      <c r="AA80" s="302"/>
      <c r="AB80" s="302"/>
      <c r="AC80" s="303">
        <f ca="1" t="shared" si="127"/>
      </c>
      <c r="AD80" s="303"/>
      <c r="AE80" s="304">
        <f ca="1" t="shared" si="142"/>
      </c>
      <c r="AF80" s="304"/>
      <c r="AG80" s="4">
        <f t="shared" si="128"/>
        <v>1</v>
      </c>
      <c r="AH80" s="4">
        <f t="shared" si="129"/>
        <v>0</v>
      </c>
      <c r="AI80" s="4">
        <f t="shared" si="130"/>
        <v>1</v>
      </c>
      <c r="AJ80" s="4">
        <f t="shared" si="131"/>
        <v>0</v>
      </c>
      <c r="AK80" s="4">
        <f t="shared" si="132"/>
        <v>1</v>
      </c>
      <c r="AL80" s="4">
        <f t="shared" si="133"/>
        <v>0</v>
      </c>
      <c r="AM80" s="4">
        <f t="shared" si="134"/>
        <v>0</v>
      </c>
      <c r="AN80" s="4">
        <f t="shared" si="135"/>
        <v>0</v>
      </c>
      <c r="AO80" s="4">
        <f t="shared" si="136"/>
        <v>0</v>
      </c>
      <c r="AP80" s="4">
        <f t="shared" si="137"/>
        <v>0</v>
      </c>
    </row>
    <row r="81" spans="1:42" ht="15">
      <c r="A81" s="117">
        <v>13</v>
      </c>
      <c r="B81" s="118">
        <v>41407</v>
      </c>
      <c r="C81" s="128">
        <v>41439</v>
      </c>
      <c r="D81" s="120" t="str">
        <f t="shared" si="138"/>
        <v>TSG Trippstadt (A)</v>
      </c>
      <c r="E81" s="269" t="str">
        <f>E12</f>
        <v>TV Otterberg</v>
      </c>
      <c r="F81" s="122">
        <v>25</v>
      </c>
      <c r="G81" s="123">
        <v>21</v>
      </c>
      <c r="H81" s="124">
        <v>21</v>
      </c>
      <c r="I81" s="125">
        <v>25</v>
      </c>
      <c r="J81" s="122">
        <v>25</v>
      </c>
      <c r="K81" s="123">
        <v>21</v>
      </c>
      <c r="L81" s="124">
        <v>23</v>
      </c>
      <c r="M81" s="125">
        <v>25</v>
      </c>
      <c r="N81" s="122">
        <v>15</v>
      </c>
      <c r="O81" s="123">
        <v>13</v>
      </c>
      <c r="P81" s="126">
        <f t="shared" si="139"/>
        <v>109</v>
      </c>
      <c r="Q81" s="142">
        <f t="shared" si="124"/>
        <v>105</v>
      </c>
      <c r="R81" s="126">
        <f t="shared" si="140"/>
        <v>3</v>
      </c>
      <c r="S81" s="142">
        <f t="shared" si="125"/>
        <v>2</v>
      </c>
      <c r="T81" s="126">
        <f t="shared" si="141"/>
        <v>2</v>
      </c>
      <c r="U81" s="142">
        <f t="shared" si="126"/>
        <v>0</v>
      </c>
      <c r="V81" s="302"/>
      <c r="W81" s="302"/>
      <c r="X81" s="302"/>
      <c r="Y81" s="302"/>
      <c r="Z81" s="302"/>
      <c r="AA81" s="302"/>
      <c r="AB81" s="302"/>
      <c r="AC81" s="303">
        <f ca="1" t="shared" si="127"/>
      </c>
      <c r="AD81" s="303"/>
      <c r="AE81" s="304">
        <f ca="1" t="shared" si="142"/>
      </c>
      <c r="AF81" s="304"/>
      <c r="AG81" s="4">
        <f t="shared" si="128"/>
        <v>1</v>
      </c>
      <c r="AH81" s="4">
        <f t="shared" si="129"/>
        <v>0</v>
      </c>
      <c r="AI81" s="4">
        <f t="shared" si="130"/>
        <v>0</v>
      </c>
      <c r="AJ81" s="4">
        <f t="shared" si="131"/>
        <v>1</v>
      </c>
      <c r="AK81" s="4">
        <f t="shared" si="132"/>
        <v>1</v>
      </c>
      <c r="AL81" s="4">
        <f t="shared" si="133"/>
        <v>0</v>
      </c>
      <c r="AM81" s="4">
        <f t="shared" si="134"/>
        <v>0</v>
      </c>
      <c r="AN81" s="4">
        <f t="shared" si="135"/>
        <v>1</v>
      </c>
      <c r="AO81" s="4">
        <f t="shared" si="136"/>
        <v>1</v>
      </c>
      <c r="AP81" s="4">
        <f t="shared" si="137"/>
        <v>0</v>
      </c>
    </row>
    <row r="82" spans="1:42" ht="15">
      <c r="A82" s="117">
        <v>6</v>
      </c>
      <c r="B82" s="118">
        <v>41246</v>
      </c>
      <c r="C82" s="119"/>
      <c r="D82" s="120" t="str">
        <f t="shared" si="138"/>
        <v>TSG Trippstadt (A)</v>
      </c>
      <c r="E82" s="238" t="str">
        <f>E15</f>
        <v>VV Ramstein II abgemeldet</v>
      </c>
      <c r="F82" s="122"/>
      <c r="G82" s="123"/>
      <c r="H82" s="124"/>
      <c r="I82" s="125"/>
      <c r="J82" s="122"/>
      <c r="K82" s="123"/>
      <c r="L82" s="124"/>
      <c r="M82" s="125"/>
      <c r="N82" s="122"/>
      <c r="O82" s="123"/>
      <c r="P82" s="126">
        <f t="shared" si="139"/>
      </c>
      <c r="Q82" s="142">
        <f t="shared" si="124"/>
      </c>
      <c r="R82" s="126">
        <f t="shared" si="140"/>
      </c>
      <c r="S82" s="142">
        <f t="shared" si="125"/>
      </c>
      <c r="T82" s="126">
        <f t="shared" si="141"/>
      </c>
      <c r="U82" s="142">
        <f t="shared" si="126"/>
      </c>
      <c r="V82" s="302"/>
      <c r="W82" s="302"/>
      <c r="X82" s="302"/>
      <c r="Y82" s="302"/>
      <c r="Z82" s="302"/>
      <c r="AA82" s="302"/>
      <c r="AB82" s="302"/>
      <c r="AC82" s="303" t="str">
        <f ca="1" t="shared" si="127"/>
        <v>offen</v>
      </c>
      <c r="AD82" s="303"/>
      <c r="AE82" s="304">
        <f ca="1" t="shared" si="142"/>
      </c>
      <c r="AF82" s="304"/>
      <c r="AG82" s="4">
        <f t="shared" si="128"/>
        <v>0</v>
      </c>
      <c r="AH82" s="4">
        <f t="shared" si="129"/>
        <v>0</v>
      </c>
      <c r="AI82" s="4">
        <f t="shared" si="130"/>
        <v>0</v>
      </c>
      <c r="AJ82" s="4">
        <f t="shared" si="131"/>
        <v>0</v>
      </c>
      <c r="AK82" s="4">
        <f t="shared" si="132"/>
        <v>0</v>
      </c>
      <c r="AL82" s="4">
        <f t="shared" si="133"/>
        <v>0</v>
      </c>
      <c r="AM82" s="4">
        <f t="shared" si="134"/>
        <v>0</v>
      </c>
      <c r="AN82" s="4">
        <f t="shared" si="135"/>
        <v>0</v>
      </c>
      <c r="AO82" s="4">
        <f t="shared" si="136"/>
        <v>0</v>
      </c>
      <c r="AP82" s="4">
        <f t="shared" si="137"/>
        <v>0</v>
      </c>
    </row>
    <row r="83" spans="1:42" ht="15">
      <c r="A83" s="117">
        <v>8</v>
      </c>
      <c r="B83" s="118">
        <v>41302</v>
      </c>
      <c r="C83" s="119" t="s">
        <v>29</v>
      </c>
      <c r="D83" s="289" t="str">
        <f t="shared" si="138"/>
        <v>TSG Trippstadt (A)</v>
      </c>
      <c r="E83" s="241" t="str">
        <f>E18</f>
        <v>Roßbach/Offenbach</v>
      </c>
      <c r="F83" s="122">
        <v>25</v>
      </c>
      <c r="G83" s="123">
        <v>0</v>
      </c>
      <c r="H83" s="124">
        <v>25</v>
      </c>
      <c r="I83" s="125">
        <v>0</v>
      </c>
      <c r="J83" s="122">
        <v>25</v>
      </c>
      <c r="K83" s="123">
        <v>0</v>
      </c>
      <c r="L83" s="124"/>
      <c r="M83" s="125"/>
      <c r="N83" s="122"/>
      <c r="O83" s="123"/>
      <c r="P83" s="126">
        <f t="shared" si="139"/>
        <v>75</v>
      </c>
      <c r="Q83" s="142">
        <f t="shared" si="124"/>
        <v>0</v>
      </c>
      <c r="R83" s="126">
        <f t="shared" si="140"/>
        <v>3</v>
      </c>
      <c r="S83" s="142">
        <f t="shared" si="125"/>
        <v>0</v>
      </c>
      <c r="T83" s="126">
        <f t="shared" si="141"/>
        <v>2</v>
      </c>
      <c r="U83" s="142">
        <f t="shared" si="126"/>
        <v>0</v>
      </c>
      <c r="V83" s="302"/>
      <c r="W83" s="302"/>
      <c r="X83" s="302"/>
      <c r="Y83" s="302"/>
      <c r="Z83" s="302"/>
      <c r="AA83" s="302"/>
      <c r="AB83" s="302"/>
      <c r="AC83" s="303">
        <f ca="1" t="shared" si="127"/>
      </c>
      <c r="AD83" s="303"/>
      <c r="AE83" s="304">
        <f ca="1" t="shared" si="142"/>
      </c>
      <c r="AF83" s="304"/>
      <c r="AG83" s="4">
        <f t="shared" si="128"/>
        <v>1</v>
      </c>
      <c r="AH83" s="4">
        <f t="shared" si="129"/>
        <v>0</v>
      </c>
      <c r="AI83" s="4">
        <f t="shared" si="130"/>
        <v>1</v>
      </c>
      <c r="AJ83" s="4">
        <f t="shared" si="131"/>
        <v>0</v>
      </c>
      <c r="AK83" s="4">
        <f t="shared" si="132"/>
        <v>1</v>
      </c>
      <c r="AL83" s="4">
        <f t="shared" si="133"/>
        <v>0</v>
      </c>
      <c r="AM83" s="4">
        <f t="shared" si="134"/>
        <v>0</v>
      </c>
      <c r="AN83" s="4">
        <f t="shared" si="135"/>
        <v>0</v>
      </c>
      <c r="AO83" s="4">
        <f t="shared" si="136"/>
        <v>0</v>
      </c>
      <c r="AP83" s="4">
        <f t="shared" si="137"/>
        <v>0</v>
      </c>
    </row>
    <row r="84" spans="1:42" ht="15">
      <c r="A84" s="130">
        <v>5</v>
      </c>
      <c r="B84" s="131">
        <v>41232</v>
      </c>
      <c r="C84" s="132"/>
      <c r="D84" s="133" t="str">
        <f t="shared" si="138"/>
        <v>TSG Trippstadt (A)</v>
      </c>
      <c r="E84" s="134" t="str">
        <f>E24</f>
        <v>VfB Weilerbach (N)</v>
      </c>
      <c r="F84" s="135">
        <v>25</v>
      </c>
      <c r="G84" s="136">
        <v>10</v>
      </c>
      <c r="H84" s="137">
        <v>25</v>
      </c>
      <c r="I84" s="138">
        <v>6</v>
      </c>
      <c r="J84" s="135">
        <v>25</v>
      </c>
      <c r="K84" s="136">
        <v>10</v>
      </c>
      <c r="L84" s="137"/>
      <c r="M84" s="138"/>
      <c r="N84" s="135"/>
      <c r="O84" s="136"/>
      <c r="P84" s="139">
        <f t="shared" si="139"/>
        <v>75</v>
      </c>
      <c r="Q84" s="143">
        <f t="shared" si="124"/>
        <v>26</v>
      </c>
      <c r="R84" s="139">
        <f t="shared" si="140"/>
        <v>3</v>
      </c>
      <c r="S84" s="143">
        <f t="shared" si="125"/>
        <v>0</v>
      </c>
      <c r="T84" s="139">
        <f t="shared" si="141"/>
        <v>2</v>
      </c>
      <c r="U84" s="143">
        <f t="shared" si="126"/>
        <v>0</v>
      </c>
      <c r="V84" s="299"/>
      <c r="W84" s="299"/>
      <c r="X84" s="299"/>
      <c r="Y84" s="299"/>
      <c r="Z84" s="299"/>
      <c r="AA84" s="299"/>
      <c r="AB84" s="299"/>
      <c r="AC84" s="300">
        <f ca="1" t="shared" si="127"/>
      </c>
      <c r="AD84" s="300"/>
      <c r="AE84" s="301">
        <f ca="1" t="shared" si="142"/>
      </c>
      <c r="AF84" s="301"/>
      <c r="AG84" s="4">
        <f t="shared" si="128"/>
        <v>1</v>
      </c>
      <c r="AH84" s="4">
        <f t="shared" si="129"/>
        <v>0</v>
      </c>
      <c r="AI84" s="4">
        <f t="shared" si="130"/>
        <v>1</v>
      </c>
      <c r="AJ84" s="4">
        <f t="shared" si="131"/>
        <v>0</v>
      </c>
      <c r="AK84" s="4">
        <f t="shared" si="132"/>
        <v>1</v>
      </c>
      <c r="AL84" s="4">
        <f t="shared" si="133"/>
        <v>0</v>
      </c>
      <c r="AM84" s="4">
        <f t="shared" si="134"/>
        <v>0</v>
      </c>
      <c r="AN84" s="4">
        <f t="shared" si="135"/>
        <v>0</v>
      </c>
      <c r="AO84" s="4">
        <f t="shared" si="136"/>
        <v>0</v>
      </c>
      <c r="AP84" s="4">
        <f t="shared" si="137"/>
        <v>0</v>
      </c>
    </row>
    <row r="85" spans="22:29" ht="15">
      <c r="V85" s="37"/>
      <c r="W85" s="37"/>
      <c r="X85" s="3"/>
      <c r="Y85" s="3"/>
      <c r="Z85" s="3"/>
      <c r="AA85" s="3"/>
      <c r="AB85" s="3"/>
      <c r="AC85" s="3"/>
    </row>
    <row r="86" spans="1:42" ht="15">
      <c r="A86" s="106">
        <v>7</v>
      </c>
      <c r="B86" s="107">
        <v>41292</v>
      </c>
      <c r="C86" s="108"/>
      <c r="D86" s="109" t="str">
        <f>E24</f>
        <v>VfB Weilerbach (N)</v>
      </c>
      <c r="E86" s="110" t="str">
        <f>E3</f>
        <v>VBC Altenglan</v>
      </c>
      <c r="F86" s="111">
        <v>10</v>
      </c>
      <c r="G86" s="112">
        <v>25</v>
      </c>
      <c r="H86" s="113">
        <v>5</v>
      </c>
      <c r="I86" s="114">
        <v>25</v>
      </c>
      <c r="J86" s="111">
        <v>5</v>
      </c>
      <c r="K86" s="112">
        <v>25</v>
      </c>
      <c r="L86" s="113"/>
      <c r="M86" s="114"/>
      <c r="N86" s="111"/>
      <c r="O86" s="112"/>
      <c r="P86" s="115">
        <f>IF(F86="","",F86+H86+J86+L86+N86)</f>
        <v>20</v>
      </c>
      <c r="Q86" s="141">
        <f aca="true" t="shared" si="143" ref="Q86:Q92">IF(G86="","",G86+I86+K86+M86+O86)</f>
        <v>75</v>
      </c>
      <c r="R86" s="115">
        <f>IF(F86="","",AG86+AI86+AK86+AM86+AO86)</f>
        <v>0</v>
      </c>
      <c r="S86" s="141">
        <f aca="true" t="shared" si="144" ref="S86:S92">IF(G86="","",AH86+AJ86+AL86+AN86+AP86)</f>
        <v>3</v>
      </c>
      <c r="T86" s="115">
        <f>IF(R86="","",IF(R86=3,2,0))</f>
        <v>0</v>
      </c>
      <c r="U86" s="141">
        <f aca="true" t="shared" si="145" ref="U86:U92">IF(S86="","",IF(S86=3,2,0))</f>
        <v>2</v>
      </c>
      <c r="V86" s="305"/>
      <c r="W86" s="305"/>
      <c r="X86" s="305"/>
      <c r="Y86" s="305"/>
      <c r="Z86" s="305"/>
      <c r="AA86" s="305"/>
      <c r="AB86" s="305"/>
      <c r="AC86" s="306">
        <f aca="true" ca="1" t="shared" si="146" ref="AC86:AC92">IF(U86&lt;&gt;"","",IF(C86&lt;&gt;"","verlegt",IF(B86&lt;TODAY(),"offen","")))</f>
      </c>
      <c r="AD86" s="306"/>
      <c r="AE86" s="307">
        <f ca="1">IF(U86&lt;&gt;"","",IF(C86="","",IF(C86&lt;TODAY(),"offen","")))</f>
      </c>
      <c r="AF86" s="307"/>
      <c r="AG86" s="4">
        <f aca="true" t="shared" si="147" ref="AG86:AG92">IF(F86&gt;G86,1,0)</f>
        <v>0</v>
      </c>
      <c r="AH86" s="4">
        <f aca="true" t="shared" si="148" ref="AH86:AH92">IF(G86&gt;F86,1,0)</f>
        <v>1</v>
      </c>
      <c r="AI86" s="4">
        <f aca="true" t="shared" si="149" ref="AI86:AI92">IF(H86&gt;I86,1,0)</f>
        <v>0</v>
      </c>
      <c r="AJ86" s="4">
        <f aca="true" t="shared" si="150" ref="AJ86:AJ92">IF(I86&gt;H86,1,0)</f>
        <v>1</v>
      </c>
      <c r="AK86" s="4">
        <f aca="true" t="shared" si="151" ref="AK86:AK92">IF(J86&gt;K86,1,0)</f>
        <v>0</v>
      </c>
      <c r="AL86" s="4">
        <f aca="true" t="shared" si="152" ref="AL86:AL92">IF(K86&gt;J86,1,0)</f>
        <v>1</v>
      </c>
      <c r="AM86" s="4">
        <f aca="true" t="shared" si="153" ref="AM86:AM92">IF(L86&gt;M86,1,0)</f>
        <v>0</v>
      </c>
      <c r="AN86" s="4">
        <f aca="true" t="shared" si="154" ref="AN86:AN92">IF(M86&gt;L86,1,0)</f>
        <v>0</v>
      </c>
      <c r="AO86" s="4">
        <f aca="true" t="shared" si="155" ref="AO86:AO92">IF(N86&gt;O86,1,0)</f>
        <v>0</v>
      </c>
      <c r="AP86" s="4">
        <f aca="true" t="shared" si="156" ref="AP86:AP92">IF(O86&gt;N86,1,0)</f>
        <v>0</v>
      </c>
    </row>
    <row r="87" spans="1:42" ht="15">
      <c r="A87" s="117">
        <v>6</v>
      </c>
      <c r="B87" s="118">
        <v>41250</v>
      </c>
      <c r="C87" s="119"/>
      <c r="D87" s="120" t="str">
        <f aca="true" t="shared" si="157" ref="D87:D92">D86</f>
        <v>VfB Weilerbach (N)</v>
      </c>
      <c r="E87" s="121" t="str">
        <f>E6</f>
        <v>Erlenbach/Morlautern</v>
      </c>
      <c r="F87" s="122">
        <v>7</v>
      </c>
      <c r="G87" s="123">
        <v>25</v>
      </c>
      <c r="H87" s="124">
        <v>9</v>
      </c>
      <c r="I87" s="125">
        <v>25</v>
      </c>
      <c r="J87" s="122">
        <v>10</v>
      </c>
      <c r="K87" s="123">
        <v>25</v>
      </c>
      <c r="L87" s="124"/>
      <c r="M87" s="125"/>
      <c r="N87" s="122"/>
      <c r="O87" s="123"/>
      <c r="P87" s="126">
        <f aca="true" t="shared" si="158" ref="P87:P92">IF(F87="","",F87+H87+J87+L87+N87)</f>
        <v>26</v>
      </c>
      <c r="Q87" s="142">
        <f t="shared" si="143"/>
        <v>75</v>
      </c>
      <c r="R87" s="126">
        <f aca="true" t="shared" si="159" ref="R87:R92">IF(F87="","",AG87+AI87+AK87+AM87+AO87)</f>
        <v>0</v>
      </c>
      <c r="S87" s="142">
        <f t="shared" si="144"/>
        <v>3</v>
      </c>
      <c r="T87" s="126">
        <f aca="true" t="shared" si="160" ref="T87:T92">IF(R87="","",IF(R87=3,2,0))</f>
        <v>0</v>
      </c>
      <c r="U87" s="142">
        <f t="shared" si="145"/>
        <v>2</v>
      </c>
      <c r="V87" s="302"/>
      <c r="W87" s="302"/>
      <c r="X87" s="302"/>
      <c r="Y87" s="302"/>
      <c r="Z87" s="302"/>
      <c r="AA87" s="302"/>
      <c r="AB87" s="302"/>
      <c r="AC87" s="303">
        <f ca="1" t="shared" si="146"/>
      </c>
      <c r="AD87" s="303"/>
      <c r="AE87" s="304">
        <f aca="true" ca="1" t="shared" si="161" ref="AE87:AE92">IF(U87&lt;&gt;"","",IF(C87="","",IF(C87&lt;TODAY(),"offen","")))</f>
      </c>
      <c r="AF87" s="304"/>
      <c r="AG87" s="4">
        <f t="shared" si="147"/>
        <v>0</v>
      </c>
      <c r="AH87" s="4">
        <f t="shared" si="148"/>
        <v>1</v>
      </c>
      <c r="AI87" s="4">
        <f t="shared" si="149"/>
        <v>0</v>
      </c>
      <c r="AJ87" s="4">
        <f t="shared" si="150"/>
        <v>1</v>
      </c>
      <c r="AK87" s="4">
        <f t="shared" si="151"/>
        <v>0</v>
      </c>
      <c r="AL87" s="4">
        <f t="shared" si="152"/>
        <v>1</v>
      </c>
      <c r="AM87" s="4">
        <f t="shared" si="153"/>
        <v>0</v>
      </c>
      <c r="AN87" s="4">
        <f t="shared" si="154"/>
        <v>0</v>
      </c>
      <c r="AO87" s="4">
        <f t="shared" si="155"/>
        <v>0</v>
      </c>
      <c r="AP87" s="4">
        <f t="shared" si="156"/>
        <v>0</v>
      </c>
    </row>
    <row r="88" spans="1:42" ht="15">
      <c r="A88" s="117">
        <v>8</v>
      </c>
      <c r="B88" s="118">
        <v>41306</v>
      </c>
      <c r="C88" s="128">
        <v>41369</v>
      </c>
      <c r="D88" s="120" t="str">
        <f t="shared" si="157"/>
        <v>VfB Weilerbach (N)</v>
      </c>
      <c r="E88" s="269" t="str">
        <f>E9</f>
        <v>TuS Olsbrücken</v>
      </c>
      <c r="F88" s="122">
        <v>18</v>
      </c>
      <c r="G88" s="123">
        <v>25</v>
      </c>
      <c r="H88" s="124">
        <v>25</v>
      </c>
      <c r="I88" s="125">
        <v>15</v>
      </c>
      <c r="J88" s="122">
        <v>16</v>
      </c>
      <c r="K88" s="123">
        <v>25</v>
      </c>
      <c r="L88" s="124">
        <v>18</v>
      </c>
      <c r="M88" s="125">
        <v>25</v>
      </c>
      <c r="N88" s="122"/>
      <c r="O88" s="123"/>
      <c r="P88" s="126">
        <f t="shared" si="158"/>
        <v>77</v>
      </c>
      <c r="Q88" s="142">
        <f t="shared" si="143"/>
        <v>90</v>
      </c>
      <c r="R88" s="126">
        <f t="shared" si="159"/>
        <v>1</v>
      </c>
      <c r="S88" s="142">
        <f t="shared" si="144"/>
        <v>3</v>
      </c>
      <c r="T88" s="126">
        <f t="shared" si="160"/>
        <v>0</v>
      </c>
      <c r="U88" s="142">
        <f t="shared" si="145"/>
        <v>2</v>
      </c>
      <c r="V88" s="302"/>
      <c r="W88" s="302"/>
      <c r="X88" s="302"/>
      <c r="Y88" s="302"/>
      <c r="Z88" s="302"/>
      <c r="AA88" s="302"/>
      <c r="AB88" s="302"/>
      <c r="AC88" s="303">
        <f ca="1" t="shared" si="146"/>
      </c>
      <c r="AD88" s="303"/>
      <c r="AE88" s="304">
        <f ca="1" t="shared" si="161"/>
      </c>
      <c r="AF88" s="304"/>
      <c r="AG88" s="4">
        <f t="shared" si="147"/>
        <v>0</v>
      </c>
      <c r="AH88" s="4">
        <f t="shared" si="148"/>
        <v>1</v>
      </c>
      <c r="AI88" s="4">
        <f t="shared" si="149"/>
        <v>1</v>
      </c>
      <c r="AJ88" s="4">
        <f t="shared" si="150"/>
        <v>0</v>
      </c>
      <c r="AK88" s="4">
        <f t="shared" si="151"/>
        <v>0</v>
      </c>
      <c r="AL88" s="4">
        <f t="shared" si="152"/>
        <v>1</v>
      </c>
      <c r="AM88" s="4">
        <f t="shared" si="153"/>
        <v>0</v>
      </c>
      <c r="AN88" s="4">
        <f t="shared" si="154"/>
        <v>1</v>
      </c>
      <c r="AO88" s="4">
        <f t="shared" si="155"/>
        <v>0</v>
      </c>
      <c r="AP88" s="4">
        <f t="shared" si="156"/>
        <v>0</v>
      </c>
    </row>
    <row r="89" spans="1:42" ht="15">
      <c r="A89" s="117">
        <v>2</v>
      </c>
      <c r="B89" s="118">
        <v>41173</v>
      </c>
      <c r="C89" s="119"/>
      <c r="D89" s="120" t="str">
        <f t="shared" si="157"/>
        <v>VfB Weilerbach (N)</v>
      </c>
      <c r="E89" s="121" t="str">
        <f>E12</f>
        <v>TV Otterberg</v>
      </c>
      <c r="F89" s="122">
        <v>10</v>
      </c>
      <c r="G89" s="123">
        <v>25</v>
      </c>
      <c r="H89" s="124">
        <v>5</v>
      </c>
      <c r="I89" s="125">
        <v>25</v>
      </c>
      <c r="J89" s="122">
        <v>12</v>
      </c>
      <c r="K89" s="123">
        <v>25</v>
      </c>
      <c r="L89" s="124"/>
      <c r="M89" s="125"/>
      <c r="N89" s="122"/>
      <c r="O89" s="123"/>
      <c r="P89" s="126">
        <f t="shared" si="158"/>
        <v>27</v>
      </c>
      <c r="Q89" s="142">
        <f t="shared" si="143"/>
        <v>75</v>
      </c>
      <c r="R89" s="126">
        <f t="shared" si="159"/>
        <v>0</v>
      </c>
      <c r="S89" s="142">
        <f t="shared" si="144"/>
        <v>3</v>
      </c>
      <c r="T89" s="126">
        <f t="shared" si="160"/>
        <v>0</v>
      </c>
      <c r="U89" s="142">
        <f t="shared" si="145"/>
        <v>2</v>
      </c>
      <c r="V89" s="302"/>
      <c r="W89" s="302"/>
      <c r="X89" s="302"/>
      <c r="Y89" s="302"/>
      <c r="Z89" s="302"/>
      <c r="AA89" s="302"/>
      <c r="AB89" s="302"/>
      <c r="AC89" s="303">
        <f ca="1" t="shared" si="146"/>
      </c>
      <c r="AD89" s="303"/>
      <c r="AE89" s="304">
        <f ca="1" t="shared" si="161"/>
      </c>
      <c r="AF89" s="304"/>
      <c r="AG89" s="4">
        <f t="shared" si="147"/>
        <v>0</v>
      </c>
      <c r="AH89" s="4">
        <f t="shared" si="148"/>
        <v>1</v>
      </c>
      <c r="AI89" s="4">
        <f t="shared" si="149"/>
        <v>0</v>
      </c>
      <c r="AJ89" s="4">
        <f t="shared" si="150"/>
        <v>1</v>
      </c>
      <c r="AK89" s="4">
        <f t="shared" si="151"/>
        <v>0</v>
      </c>
      <c r="AL89" s="4">
        <f t="shared" si="152"/>
        <v>1</v>
      </c>
      <c r="AM89" s="4">
        <f t="shared" si="153"/>
        <v>0</v>
      </c>
      <c r="AN89" s="4">
        <f t="shared" si="154"/>
        <v>0</v>
      </c>
      <c r="AO89" s="4">
        <f t="shared" si="155"/>
        <v>0</v>
      </c>
      <c r="AP89" s="4">
        <f t="shared" si="156"/>
        <v>0</v>
      </c>
    </row>
    <row r="90" spans="1:42" ht="15">
      <c r="A90" s="117">
        <v>3</v>
      </c>
      <c r="B90" s="118">
        <v>41201</v>
      </c>
      <c r="C90" s="119"/>
      <c r="D90" s="120" t="str">
        <f t="shared" si="157"/>
        <v>VfB Weilerbach (N)</v>
      </c>
      <c r="E90" s="121" t="str">
        <f>E15</f>
        <v>VV Ramstein II abgemeldet</v>
      </c>
      <c r="F90" s="122"/>
      <c r="G90" s="123"/>
      <c r="H90" s="124"/>
      <c r="I90" s="125"/>
      <c r="J90" s="122"/>
      <c r="K90" s="123"/>
      <c r="L90" s="124"/>
      <c r="M90" s="125"/>
      <c r="N90" s="122"/>
      <c r="O90" s="123"/>
      <c r="P90" s="126">
        <f t="shared" si="158"/>
      </c>
      <c r="Q90" s="142">
        <f t="shared" si="143"/>
      </c>
      <c r="R90" s="126">
        <f t="shared" si="159"/>
      </c>
      <c r="S90" s="142">
        <f t="shared" si="144"/>
      </c>
      <c r="T90" s="126">
        <f t="shared" si="160"/>
      </c>
      <c r="U90" s="142">
        <f t="shared" si="145"/>
      </c>
      <c r="V90" s="302"/>
      <c r="W90" s="302"/>
      <c r="X90" s="302"/>
      <c r="Y90" s="302"/>
      <c r="Z90" s="302"/>
      <c r="AA90" s="302"/>
      <c r="AB90" s="302"/>
      <c r="AC90" s="303" t="str">
        <f ca="1" t="shared" si="146"/>
        <v>offen</v>
      </c>
      <c r="AD90" s="303"/>
      <c r="AE90" s="304">
        <f ca="1" t="shared" si="161"/>
      </c>
      <c r="AF90" s="304"/>
      <c r="AG90" s="4">
        <f t="shared" si="147"/>
        <v>0</v>
      </c>
      <c r="AH90" s="4">
        <f t="shared" si="148"/>
        <v>0</v>
      </c>
      <c r="AI90" s="4">
        <f t="shared" si="149"/>
        <v>0</v>
      </c>
      <c r="AJ90" s="4">
        <f t="shared" si="150"/>
        <v>0</v>
      </c>
      <c r="AK90" s="4">
        <f t="shared" si="151"/>
        <v>0</v>
      </c>
      <c r="AL90" s="4">
        <f t="shared" si="152"/>
        <v>0</v>
      </c>
      <c r="AM90" s="4">
        <f t="shared" si="153"/>
        <v>0</v>
      </c>
      <c r="AN90" s="4">
        <f t="shared" si="154"/>
        <v>0</v>
      </c>
      <c r="AO90" s="4">
        <f t="shared" si="155"/>
        <v>0</v>
      </c>
      <c r="AP90" s="4">
        <f t="shared" si="156"/>
        <v>0</v>
      </c>
    </row>
    <row r="91" spans="1:42" ht="15">
      <c r="A91" s="117">
        <v>13</v>
      </c>
      <c r="B91" s="118">
        <v>41411</v>
      </c>
      <c r="C91" s="128">
        <v>41416</v>
      </c>
      <c r="D91" s="289" t="str">
        <f t="shared" si="157"/>
        <v>VfB Weilerbach (N)</v>
      </c>
      <c r="E91" s="121" t="str">
        <f>E18</f>
        <v>Roßbach/Offenbach</v>
      </c>
      <c r="F91" s="122">
        <v>12</v>
      </c>
      <c r="G91" s="123">
        <v>25</v>
      </c>
      <c r="H91" s="124">
        <v>12</v>
      </c>
      <c r="I91" s="125">
        <v>25</v>
      </c>
      <c r="J91" s="122">
        <v>21</v>
      </c>
      <c r="K91" s="123">
        <v>25</v>
      </c>
      <c r="L91" s="124"/>
      <c r="M91" s="125"/>
      <c r="N91" s="122"/>
      <c r="O91" s="123"/>
      <c r="P91" s="126">
        <f t="shared" si="158"/>
        <v>45</v>
      </c>
      <c r="Q91" s="142">
        <f t="shared" si="143"/>
        <v>75</v>
      </c>
      <c r="R91" s="126">
        <f t="shared" si="159"/>
        <v>0</v>
      </c>
      <c r="S91" s="142">
        <f t="shared" si="144"/>
        <v>3</v>
      </c>
      <c r="T91" s="126">
        <f t="shared" si="160"/>
        <v>0</v>
      </c>
      <c r="U91" s="142">
        <f t="shared" si="145"/>
        <v>2</v>
      </c>
      <c r="V91" s="302"/>
      <c r="W91" s="302"/>
      <c r="X91" s="302"/>
      <c r="Y91" s="302"/>
      <c r="Z91" s="302"/>
      <c r="AA91" s="302"/>
      <c r="AB91" s="302"/>
      <c r="AC91" s="303">
        <f ca="1" t="shared" si="146"/>
      </c>
      <c r="AD91" s="303"/>
      <c r="AE91" s="304">
        <f ca="1" t="shared" si="161"/>
      </c>
      <c r="AF91" s="304"/>
      <c r="AG91" s="4">
        <f t="shared" si="147"/>
        <v>0</v>
      </c>
      <c r="AH91" s="4">
        <f t="shared" si="148"/>
        <v>1</v>
      </c>
      <c r="AI91" s="4">
        <f t="shared" si="149"/>
        <v>0</v>
      </c>
      <c r="AJ91" s="4">
        <f t="shared" si="150"/>
        <v>1</v>
      </c>
      <c r="AK91" s="4">
        <f t="shared" si="151"/>
        <v>0</v>
      </c>
      <c r="AL91" s="4">
        <f t="shared" si="152"/>
        <v>1</v>
      </c>
      <c r="AM91" s="4">
        <f t="shared" si="153"/>
        <v>0</v>
      </c>
      <c r="AN91" s="4">
        <f t="shared" si="154"/>
        <v>0</v>
      </c>
      <c r="AO91" s="4">
        <f t="shared" si="155"/>
        <v>0</v>
      </c>
      <c r="AP91" s="4">
        <f t="shared" si="156"/>
        <v>0</v>
      </c>
    </row>
    <row r="92" spans="1:42" ht="15">
      <c r="A92" s="130">
        <v>11</v>
      </c>
      <c r="B92" s="131">
        <v>41383</v>
      </c>
      <c r="C92" s="132"/>
      <c r="D92" s="133" t="str">
        <f t="shared" si="157"/>
        <v>VfB Weilerbach (N)</v>
      </c>
      <c r="E92" s="134" t="str">
        <f>E21</f>
        <v>TSG Trippstadt (A)</v>
      </c>
      <c r="F92" s="135">
        <v>8</v>
      </c>
      <c r="G92" s="136">
        <v>25</v>
      </c>
      <c r="H92" s="137">
        <v>7</v>
      </c>
      <c r="I92" s="138">
        <v>25</v>
      </c>
      <c r="J92" s="135">
        <v>15</v>
      </c>
      <c r="K92" s="136">
        <v>25</v>
      </c>
      <c r="L92" s="137"/>
      <c r="M92" s="138"/>
      <c r="N92" s="135"/>
      <c r="O92" s="136"/>
      <c r="P92" s="139">
        <f t="shared" si="158"/>
        <v>30</v>
      </c>
      <c r="Q92" s="143">
        <f t="shared" si="143"/>
        <v>75</v>
      </c>
      <c r="R92" s="139">
        <f t="shared" si="159"/>
        <v>0</v>
      </c>
      <c r="S92" s="143">
        <f t="shared" si="144"/>
        <v>3</v>
      </c>
      <c r="T92" s="139">
        <f t="shared" si="160"/>
        <v>0</v>
      </c>
      <c r="U92" s="143">
        <f t="shared" si="145"/>
        <v>2</v>
      </c>
      <c r="V92" s="299"/>
      <c r="W92" s="299"/>
      <c r="X92" s="299"/>
      <c r="Y92" s="299"/>
      <c r="Z92" s="299"/>
      <c r="AA92" s="299"/>
      <c r="AB92" s="299"/>
      <c r="AC92" s="300">
        <f ca="1" t="shared" si="146"/>
      </c>
      <c r="AD92" s="300"/>
      <c r="AE92" s="301">
        <f ca="1" t="shared" si="161"/>
      </c>
      <c r="AF92" s="301"/>
      <c r="AG92" s="4">
        <f t="shared" si="147"/>
        <v>0</v>
      </c>
      <c r="AH92" s="4">
        <f t="shared" si="148"/>
        <v>1</v>
      </c>
      <c r="AI92" s="4">
        <f t="shared" si="149"/>
        <v>0</v>
      </c>
      <c r="AJ92" s="4">
        <f t="shared" si="150"/>
        <v>1</v>
      </c>
      <c r="AK92" s="4">
        <f t="shared" si="151"/>
        <v>0</v>
      </c>
      <c r="AL92" s="4">
        <f t="shared" si="152"/>
        <v>1</v>
      </c>
      <c r="AM92" s="4">
        <f t="shared" si="153"/>
        <v>0</v>
      </c>
      <c r="AN92" s="4">
        <f t="shared" si="154"/>
        <v>0</v>
      </c>
      <c r="AO92" s="4">
        <f t="shared" si="155"/>
        <v>0</v>
      </c>
      <c r="AP92" s="4">
        <f t="shared" si="156"/>
        <v>0</v>
      </c>
    </row>
    <row r="93" spans="22:23" ht="15">
      <c r="V93" s="37"/>
      <c r="W93" s="37"/>
    </row>
    <row r="94" spans="22:23" ht="15">
      <c r="V94" s="37"/>
      <c r="W94" s="37"/>
    </row>
  </sheetData>
  <sheetProtection selectLockedCells="1" selectUnlockedCells="1"/>
  <mergeCells count="207"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E3:E5"/>
    <mergeCell ref="E6:E8"/>
    <mergeCell ref="E9:E11"/>
    <mergeCell ref="E12:E14"/>
    <mergeCell ref="E15:E17"/>
    <mergeCell ref="E18:E20"/>
    <mergeCell ref="E21:E23"/>
    <mergeCell ref="E24:E26"/>
    <mergeCell ref="F28:G28"/>
    <mergeCell ref="H28:I28"/>
    <mergeCell ref="J28:K28"/>
    <mergeCell ref="L28:M28"/>
    <mergeCell ref="N28:O28"/>
    <mergeCell ref="P28:Q28"/>
    <mergeCell ref="R28:S28"/>
    <mergeCell ref="T28:U28"/>
    <mergeCell ref="V28:AC28"/>
    <mergeCell ref="V30:AB30"/>
    <mergeCell ref="AC30:AD30"/>
    <mergeCell ref="AE30:AF30"/>
    <mergeCell ref="V31:AB31"/>
    <mergeCell ref="AC31:AD31"/>
    <mergeCell ref="AE31:AF31"/>
    <mergeCell ref="V32:AB32"/>
    <mergeCell ref="AC32:AD32"/>
    <mergeCell ref="AE32:AF32"/>
    <mergeCell ref="V33:AB33"/>
    <mergeCell ref="AC33:AD33"/>
    <mergeCell ref="AE33:AF33"/>
    <mergeCell ref="V34:AB34"/>
    <mergeCell ref="AC34:AD34"/>
    <mergeCell ref="AE34:AF34"/>
    <mergeCell ref="V35:AB35"/>
    <mergeCell ref="AC35:AD35"/>
    <mergeCell ref="AE35:AF35"/>
    <mergeCell ref="V36:AB36"/>
    <mergeCell ref="AC36:AD36"/>
    <mergeCell ref="AE36:AF36"/>
    <mergeCell ref="V38:AB38"/>
    <mergeCell ref="AC38:AD38"/>
    <mergeCell ref="AE38:AF38"/>
    <mergeCell ref="V39:AB39"/>
    <mergeCell ref="AC39:AD39"/>
    <mergeCell ref="AE39:AF39"/>
    <mergeCell ref="V40:AB40"/>
    <mergeCell ref="AC40:AD40"/>
    <mergeCell ref="AE40:AF40"/>
    <mergeCell ref="V41:AB41"/>
    <mergeCell ref="AC41:AD41"/>
    <mergeCell ref="AE41:AF41"/>
    <mergeCell ref="V42:AB42"/>
    <mergeCell ref="AC42:AD42"/>
    <mergeCell ref="AE42:AF42"/>
    <mergeCell ref="V43:AB43"/>
    <mergeCell ref="AC43:AD43"/>
    <mergeCell ref="AE43:AF43"/>
    <mergeCell ref="V44:AB44"/>
    <mergeCell ref="AC44:AD44"/>
    <mergeCell ref="AE44:AF44"/>
    <mergeCell ref="V46:AB46"/>
    <mergeCell ref="AC46:AD46"/>
    <mergeCell ref="AE46:AF46"/>
    <mergeCell ref="V47:AB47"/>
    <mergeCell ref="AC47:AD47"/>
    <mergeCell ref="AE47:AF47"/>
    <mergeCell ref="V48:AB48"/>
    <mergeCell ref="AC48:AD48"/>
    <mergeCell ref="AE48:AF48"/>
    <mergeCell ref="V49:AB49"/>
    <mergeCell ref="AC49:AD49"/>
    <mergeCell ref="AE49:AF49"/>
    <mergeCell ref="V50:AB50"/>
    <mergeCell ref="AC50:AD50"/>
    <mergeCell ref="AE50:AF50"/>
    <mergeCell ref="V51:AB51"/>
    <mergeCell ref="AC51:AD51"/>
    <mergeCell ref="AE51:AF51"/>
    <mergeCell ref="V52:AB52"/>
    <mergeCell ref="AC52:AD52"/>
    <mergeCell ref="AE52:AF52"/>
    <mergeCell ref="V54:AB54"/>
    <mergeCell ref="AC54:AD54"/>
    <mergeCell ref="AE54:AF54"/>
    <mergeCell ref="V55:AB55"/>
    <mergeCell ref="AC55:AD55"/>
    <mergeCell ref="AE55:AF55"/>
    <mergeCell ref="V56:AB56"/>
    <mergeCell ref="AC56:AD56"/>
    <mergeCell ref="AE56:AF56"/>
    <mergeCell ref="V57:AB57"/>
    <mergeCell ref="AC57:AD57"/>
    <mergeCell ref="AE57:AF57"/>
    <mergeCell ref="V58:AB58"/>
    <mergeCell ref="AC58:AD58"/>
    <mergeCell ref="AE58:AF58"/>
    <mergeCell ref="V59:AB59"/>
    <mergeCell ref="AC59:AD59"/>
    <mergeCell ref="AE59:AF59"/>
    <mergeCell ref="V60:AB60"/>
    <mergeCell ref="AC60:AD60"/>
    <mergeCell ref="AE60:AF60"/>
    <mergeCell ref="V62:AB62"/>
    <mergeCell ref="AC62:AD62"/>
    <mergeCell ref="AE62:AF62"/>
    <mergeCell ref="V63:AB63"/>
    <mergeCell ref="AC63:AD63"/>
    <mergeCell ref="AE63:AF63"/>
    <mergeCell ref="V64:AB64"/>
    <mergeCell ref="AC64:AD64"/>
    <mergeCell ref="AE64:AF64"/>
    <mergeCell ref="V65:AB65"/>
    <mergeCell ref="AC65:AD65"/>
    <mergeCell ref="AE65:AF65"/>
    <mergeCell ref="V66:AB66"/>
    <mergeCell ref="AC66:AD66"/>
    <mergeCell ref="AE66:AF66"/>
    <mergeCell ref="V67:AB67"/>
    <mergeCell ref="AC67:AD67"/>
    <mergeCell ref="AE67:AF67"/>
    <mergeCell ref="V68:AB68"/>
    <mergeCell ref="AC68:AD68"/>
    <mergeCell ref="AE68:AF68"/>
    <mergeCell ref="V70:AB70"/>
    <mergeCell ref="AC70:AD70"/>
    <mergeCell ref="AE70:AF70"/>
    <mergeCell ref="V71:AB71"/>
    <mergeCell ref="AC71:AD71"/>
    <mergeCell ref="AE71:AF71"/>
    <mergeCell ref="V72:AB72"/>
    <mergeCell ref="AC72:AD72"/>
    <mergeCell ref="AE72:AF72"/>
    <mergeCell ref="V73:AB73"/>
    <mergeCell ref="AC73:AD73"/>
    <mergeCell ref="AE73:AF73"/>
    <mergeCell ref="V74:AB74"/>
    <mergeCell ref="AC74:AD74"/>
    <mergeCell ref="AE74:AF74"/>
    <mergeCell ref="V75:AB75"/>
    <mergeCell ref="AC75:AD75"/>
    <mergeCell ref="AE75:AF75"/>
    <mergeCell ref="V76:AB76"/>
    <mergeCell ref="AC76:AD76"/>
    <mergeCell ref="AE76:AF76"/>
    <mergeCell ref="V78:AB78"/>
    <mergeCell ref="AC78:AD78"/>
    <mergeCell ref="AE78:AF78"/>
    <mergeCell ref="V79:AB79"/>
    <mergeCell ref="AC79:AD79"/>
    <mergeCell ref="AE79:AF79"/>
    <mergeCell ref="V80:AB80"/>
    <mergeCell ref="AC80:AD80"/>
    <mergeCell ref="AE80:AF80"/>
    <mergeCell ref="V81:AB81"/>
    <mergeCell ref="AC81:AD81"/>
    <mergeCell ref="AE81:AF81"/>
    <mergeCell ref="V82:AB82"/>
    <mergeCell ref="AC82:AD82"/>
    <mergeCell ref="AE82:AF82"/>
    <mergeCell ref="V83:AB83"/>
    <mergeCell ref="AC83:AD83"/>
    <mergeCell ref="AE83:AF83"/>
    <mergeCell ref="V84:AB84"/>
    <mergeCell ref="AC84:AD84"/>
    <mergeCell ref="AE84:AF84"/>
    <mergeCell ref="V86:AB86"/>
    <mergeCell ref="AC86:AD86"/>
    <mergeCell ref="AE86:AF86"/>
    <mergeCell ref="V87:AB87"/>
    <mergeCell ref="AC87:AD87"/>
    <mergeCell ref="AE87:AF87"/>
    <mergeCell ref="V88:AB88"/>
    <mergeCell ref="AC88:AD88"/>
    <mergeCell ref="AE88:AF88"/>
    <mergeCell ref="V89:AB89"/>
    <mergeCell ref="AC89:AD89"/>
    <mergeCell ref="AE89:AF89"/>
    <mergeCell ref="V92:AB92"/>
    <mergeCell ref="AC92:AD92"/>
    <mergeCell ref="AE92:AF92"/>
    <mergeCell ref="V90:AB90"/>
    <mergeCell ref="AC90:AD90"/>
    <mergeCell ref="AE90:AF90"/>
    <mergeCell ref="V91:AB91"/>
    <mergeCell ref="AC91:AD91"/>
    <mergeCell ref="AE91:AF91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60"/>
  <sheetViews>
    <sheetView zoomScalePageLayoutView="0" workbookViewId="0" topLeftCell="A2">
      <selection activeCell="E9" sqref="E9:E11"/>
    </sheetView>
  </sheetViews>
  <sheetFormatPr defaultColWidth="11.421875" defaultRowHeight="15"/>
  <cols>
    <col min="1" max="1" width="6.7109375" style="1" customWidth="1"/>
    <col min="2" max="2" width="10.140625" style="2" customWidth="1"/>
    <col min="3" max="3" width="9.8515625" style="3" customWidth="1"/>
    <col min="4" max="4" width="29.28125" style="0" customWidth="1"/>
    <col min="5" max="5" width="30.7109375" style="0" customWidth="1"/>
    <col min="6" max="17" width="4.00390625" style="0" customWidth="1"/>
    <col min="18" max="18" width="4.00390625" style="0" bestFit="1" customWidth="1"/>
    <col min="19" max="20" width="4.00390625" style="0" customWidth="1"/>
    <col min="21" max="21" width="4.00390625" style="0" bestFit="1" customWidth="1"/>
    <col min="22" max="23" width="4.00390625" style="0" customWidth="1"/>
    <col min="24" max="24" width="4.57421875" style="0" bestFit="1" customWidth="1"/>
    <col min="25" max="25" width="3.28125" style="0" customWidth="1"/>
    <col min="26" max="27" width="4.7109375" style="0" customWidth="1"/>
    <col min="28" max="30" width="2.00390625" style="0" customWidth="1"/>
    <col min="31" max="32" width="4.7109375" style="0" customWidth="1"/>
    <col min="33" max="33" width="2.00390625" style="0" customWidth="1"/>
    <col min="34" max="34" width="3.00390625" style="3" customWidth="1"/>
    <col min="35" max="42" width="2.00390625" style="0" customWidth="1"/>
    <col min="43" max="54" width="4.7109375" style="0" customWidth="1"/>
  </cols>
  <sheetData>
    <row r="1" spans="2:41" s="10" customFormat="1" ht="12.75" customHeight="1">
      <c r="B1" s="165"/>
      <c r="C1" s="7"/>
      <c r="D1" s="166"/>
      <c r="E1" s="166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54" ht="85.5" customHeight="1">
      <c r="A2" s="11"/>
      <c r="B2" s="12"/>
      <c r="C2" s="13"/>
      <c r="D2" s="14"/>
      <c r="E2" s="15" t="s">
        <v>38</v>
      </c>
      <c r="F2" s="310" t="str">
        <f>E3</f>
        <v>TSV Hütschenhausen (N)</v>
      </c>
      <c r="G2" s="310"/>
      <c r="H2" s="310" t="str">
        <f>E6</f>
        <v>TFC Kaiserslautern </v>
      </c>
      <c r="I2" s="310"/>
      <c r="J2" s="310" t="str">
        <f>E9</f>
        <v>TFC "Warriors" Kaiserslautern (N)</v>
      </c>
      <c r="K2" s="310"/>
      <c r="L2" s="310" t="str">
        <f>E12</f>
        <v>VBC Kaiserslautern</v>
      </c>
      <c r="M2" s="310"/>
      <c r="N2" s="310" t="str">
        <f>E15</f>
        <v>VV Ramstein</v>
      </c>
      <c r="O2" s="310"/>
      <c r="P2" s="311" t="str">
        <f>E18</f>
        <v>TV Rodenbach (MP)</v>
      </c>
      <c r="Q2" s="311"/>
      <c r="R2" s="321" t="s">
        <v>1</v>
      </c>
      <c r="S2" s="321"/>
      <c r="T2" s="314" t="s">
        <v>2</v>
      </c>
      <c r="U2" s="314"/>
      <c r="V2" s="315" t="s">
        <v>3</v>
      </c>
      <c r="W2" s="315"/>
      <c r="X2" s="16" t="s">
        <v>4</v>
      </c>
      <c r="Y2" s="17" t="s">
        <v>5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9"/>
      <c r="AT2" s="19"/>
      <c r="AU2" s="19"/>
      <c r="AV2" s="19"/>
      <c r="AW2" s="19"/>
      <c r="AX2" s="19"/>
      <c r="AY2" s="18"/>
      <c r="AZ2" s="11"/>
      <c r="BA2" s="11"/>
      <c r="BB2" s="11"/>
    </row>
    <row r="3" spans="4:51" ht="12.75" customHeight="1">
      <c r="D3" s="20"/>
      <c r="E3" s="309" t="s">
        <v>39</v>
      </c>
      <c r="F3" s="21" t="s">
        <v>7</v>
      </c>
      <c r="G3" s="22" t="s">
        <v>7</v>
      </c>
      <c r="H3" s="23">
        <f>P24</f>
        <v>95</v>
      </c>
      <c r="I3" s="24">
        <f>Q24</f>
        <v>74</v>
      </c>
      <c r="J3" s="25">
        <f>P25</f>
        <v>97</v>
      </c>
      <c r="K3" s="26">
        <f>Q25</f>
        <v>86</v>
      </c>
      <c r="L3" s="23">
        <f>P26</f>
        <v>107</v>
      </c>
      <c r="M3" s="27">
        <f>Q26</f>
        <v>101</v>
      </c>
      <c r="N3" s="239">
        <f>P27</f>
        <v>75</v>
      </c>
      <c r="O3" s="240">
        <f>Q27</f>
        <v>0</v>
      </c>
      <c r="P3" s="252">
        <f>P28</f>
        <v>75</v>
      </c>
      <c r="Q3" s="253">
        <f>Q28</f>
        <v>0</v>
      </c>
      <c r="R3" s="84">
        <f aca="true" t="shared" si="0" ref="R3:S5">SUM(H3,J3,L3,N3,P3)</f>
        <v>449</v>
      </c>
      <c r="S3" s="31">
        <f t="shared" si="0"/>
        <v>261</v>
      </c>
      <c r="T3" s="31">
        <f>SUM(G6,G9,G12,G15,G18)</f>
        <v>417</v>
      </c>
      <c r="U3" s="32">
        <f>SUM(F6,F9,F12,F15,F18)</f>
        <v>303</v>
      </c>
      <c r="V3" s="33">
        <f>R3+T3</f>
        <v>866</v>
      </c>
      <c r="W3" s="34">
        <f aca="true" t="shared" si="1" ref="W3:W20">S3+U3</f>
        <v>564</v>
      </c>
      <c r="X3" s="35">
        <f>V3-W3</f>
        <v>302</v>
      </c>
      <c r="Y3" s="36">
        <f>IF(AD4&lt;AD19,AP4,AP4-1)</f>
        <v>1</v>
      </c>
      <c r="Z3" s="4"/>
      <c r="AA3" s="4"/>
      <c r="AB3" s="4">
        <f>V5*100-W5</f>
        <v>1798</v>
      </c>
      <c r="AC3" s="4">
        <f>X4</f>
        <v>17</v>
      </c>
      <c r="AD3" s="4">
        <f>V4</f>
        <v>27</v>
      </c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37"/>
      <c r="AT3" s="37"/>
      <c r="AU3" s="37"/>
      <c r="AV3" s="37"/>
      <c r="AW3" s="37"/>
      <c r="AX3" s="37"/>
      <c r="AY3" s="4"/>
    </row>
    <row r="4" spans="4:51" ht="12.75" customHeight="1">
      <c r="D4" s="20"/>
      <c r="E4" s="309"/>
      <c r="F4" s="38" t="s">
        <v>7</v>
      </c>
      <c r="G4" s="39" t="s">
        <v>7</v>
      </c>
      <c r="H4" s="40">
        <f>R24</f>
        <v>3</v>
      </c>
      <c r="I4" s="41">
        <f>S24</f>
        <v>1</v>
      </c>
      <c r="J4" s="42">
        <f>R25</f>
        <v>3</v>
      </c>
      <c r="K4" s="43">
        <f>S25</f>
        <v>1</v>
      </c>
      <c r="L4" s="40">
        <f>R26</f>
        <v>3</v>
      </c>
      <c r="M4" s="44">
        <f>S26</f>
        <v>2</v>
      </c>
      <c r="N4" s="194">
        <f>R27</f>
        <v>3</v>
      </c>
      <c r="O4" s="195">
        <f>S27</f>
        <v>0</v>
      </c>
      <c r="P4" s="244">
        <f>R28</f>
        <v>3</v>
      </c>
      <c r="Q4" s="254">
        <f>S28</f>
        <v>0</v>
      </c>
      <c r="R4" s="82">
        <f t="shared" si="0"/>
        <v>15</v>
      </c>
      <c r="S4" s="48">
        <f t="shared" si="0"/>
        <v>4</v>
      </c>
      <c r="T4" s="48">
        <f>SUM(G7,G10,G13,G16,G19)</f>
        <v>12</v>
      </c>
      <c r="U4" s="49">
        <f>SUM(F7,F10,F13,F16,F19)</f>
        <v>6</v>
      </c>
      <c r="V4" s="50">
        <f aca="true" t="shared" si="2" ref="V4:V20">R4+T4</f>
        <v>27</v>
      </c>
      <c r="W4" s="51">
        <f t="shared" si="1"/>
        <v>10</v>
      </c>
      <c r="X4" s="52">
        <f>V4-W4</f>
        <v>17</v>
      </c>
      <c r="Y4" s="53"/>
      <c r="Z4" s="4"/>
      <c r="AA4" s="4"/>
      <c r="AB4" s="4"/>
      <c r="AC4" s="54"/>
      <c r="AD4" s="54">
        <f>AB3*10000+AC3*100+AD3</f>
        <v>17981727</v>
      </c>
      <c r="AE4" s="4"/>
      <c r="AF4" s="4"/>
      <c r="AG4" s="4"/>
      <c r="AH4" s="4">
        <f>IF(AD4&lt;AD7,11,10)</f>
        <v>10</v>
      </c>
      <c r="AI4" s="4">
        <f>IF(AD4&lt;AD10,AH4,AH4-1)</f>
        <v>9</v>
      </c>
      <c r="AJ4" s="4">
        <f>IF(AD4&lt;AD13,AI4,AI4-1)</f>
        <v>8</v>
      </c>
      <c r="AK4" s="4">
        <f>IF(AD4&lt;AD16,AJ4,AJ4-1)</f>
        <v>7</v>
      </c>
      <c r="AL4" s="4">
        <f>AK4-1</f>
        <v>6</v>
      </c>
      <c r="AM4" s="4">
        <f>AL4-1</f>
        <v>5</v>
      </c>
      <c r="AN4" s="4">
        <f>AM4-1</f>
        <v>4</v>
      </c>
      <c r="AO4" s="4">
        <f>AN4-1</f>
        <v>3</v>
      </c>
      <c r="AP4" s="4">
        <f>AO4-1</f>
        <v>2</v>
      </c>
      <c r="AQ4" s="4"/>
      <c r="AR4" s="4"/>
      <c r="AX4" s="37"/>
      <c r="AY4" s="4"/>
    </row>
    <row r="5" spans="4:51" ht="12.75" customHeight="1">
      <c r="D5" s="20"/>
      <c r="E5" s="309"/>
      <c r="F5" s="55" t="s">
        <v>7</v>
      </c>
      <c r="G5" s="56" t="s">
        <v>7</v>
      </c>
      <c r="H5" s="57">
        <f>T24</f>
        <v>2</v>
      </c>
      <c r="I5" s="58">
        <f>U24</f>
        <v>0</v>
      </c>
      <c r="J5" s="59">
        <f>T25</f>
        <v>2</v>
      </c>
      <c r="K5" s="60">
        <f>U25</f>
        <v>0</v>
      </c>
      <c r="L5" s="57">
        <f>T26</f>
        <v>2</v>
      </c>
      <c r="M5" s="61">
        <f>U26</f>
        <v>0</v>
      </c>
      <c r="N5" s="196">
        <f>T27</f>
        <v>2</v>
      </c>
      <c r="O5" s="197">
        <f>U27</f>
        <v>0</v>
      </c>
      <c r="P5" s="246">
        <f>T28</f>
        <v>2</v>
      </c>
      <c r="Q5" s="278">
        <f>U28</f>
        <v>0</v>
      </c>
      <c r="R5" s="83">
        <f t="shared" si="0"/>
        <v>10</v>
      </c>
      <c r="S5" s="65">
        <f t="shared" si="0"/>
        <v>0</v>
      </c>
      <c r="T5" s="65">
        <f>SUM(G8,G11,G14,G17,G20)</f>
        <v>8</v>
      </c>
      <c r="U5" s="66">
        <f>SUM(F8,F11,F14,F17,F20)</f>
        <v>2</v>
      </c>
      <c r="V5" s="67">
        <f t="shared" si="2"/>
        <v>18</v>
      </c>
      <c r="W5" s="68">
        <f t="shared" si="1"/>
        <v>2</v>
      </c>
      <c r="X5" s="69"/>
      <c r="Y5" s="70"/>
      <c r="Z5" s="4"/>
      <c r="AA5" s="4"/>
      <c r="AB5" s="4"/>
      <c r="AC5" s="5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X5" s="37"/>
      <c r="AY5" s="4"/>
    </row>
    <row r="6" spans="4:51" ht="12.75" customHeight="1">
      <c r="D6" s="20"/>
      <c r="E6" s="309" t="s">
        <v>40</v>
      </c>
      <c r="F6" s="23">
        <f>P30</f>
        <v>75</v>
      </c>
      <c r="G6" s="27">
        <f>Q30</f>
        <v>66</v>
      </c>
      <c r="H6" s="71" t="s">
        <v>7</v>
      </c>
      <c r="I6" s="72" t="s">
        <v>7</v>
      </c>
      <c r="J6" s="252">
        <f>P31</f>
        <v>75</v>
      </c>
      <c r="K6" s="268">
        <f>Q31</f>
        <v>0</v>
      </c>
      <c r="L6" s="71">
        <f>P32</f>
        <v>53</v>
      </c>
      <c r="M6" s="72">
        <f>Q32</f>
        <v>75</v>
      </c>
      <c r="N6" s="242">
        <f>P33</f>
        <v>75</v>
      </c>
      <c r="O6" s="243">
        <f>Q33</f>
        <v>0</v>
      </c>
      <c r="P6" s="71">
        <f>P34</f>
        <v>75</v>
      </c>
      <c r="Q6" s="77">
        <f>Q34</f>
        <v>52</v>
      </c>
      <c r="R6" s="78">
        <f aca="true" t="shared" si="3" ref="R6:S8">SUM(F6,J6,L6,N6,P6)</f>
        <v>353</v>
      </c>
      <c r="S6" s="79">
        <f t="shared" si="3"/>
        <v>193</v>
      </c>
      <c r="T6" s="79">
        <f>SUM(I3,I9,I12,I15,I18)</f>
        <v>354</v>
      </c>
      <c r="U6" s="80">
        <f>SUM(H3,H9,H12,H15,H18)</f>
        <v>436</v>
      </c>
      <c r="V6" s="81">
        <f t="shared" si="2"/>
        <v>707</v>
      </c>
      <c r="W6" s="34">
        <f t="shared" si="1"/>
        <v>629</v>
      </c>
      <c r="X6" s="35">
        <f aca="true" t="shared" si="4" ref="X6:X19">V6-W6</f>
        <v>78</v>
      </c>
      <c r="Y6" s="36">
        <f>IF(AD7&lt;AD4,AP7,AP7-1)</f>
        <v>3</v>
      </c>
      <c r="Z6" s="4"/>
      <c r="AA6" s="4"/>
      <c r="AB6" s="4">
        <f>V8*100-W8</f>
        <v>1192</v>
      </c>
      <c r="AC6" s="4">
        <f>X7</f>
        <v>7</v>
      </c>
      <c r="AD6" s="4">
        <f>V7</f>
        <v>21</v>
      </c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X6" s="37"/>
      <c r="AY6" s="4"/>
    </row>
    <row r="7" spans="4:51" ht="12.75" customHeight="1">
      <c r="D7" s="20"/>
      <c r="E7" s="309"/>
      <c r="F7" s="40">
        <f>R30</f>
        <v>3</v>
      </c>
      <c r="G7" s="44">
        <f>S30</f>
        <v>0</v>
      </c>
      <c r="H7" s="38" t="s">
        <v>7</v>
      </c>
      <c r="I7" s="39" t="s">
        <v>7</v>
      </c>
      <c r="J7" s="244">
        <f>R31</f>
        <v>3</v>
      </c>
      <c r="K7" s="245">
        <f>S31</f>
        <v>0</v>
      </c>
      <c r="L7" s="38">
        <f>R32</f>
        <v>0</v>
      </c>
      <c r="M7" s="39">
        <f>S32</f>
        <v>3</v>
      </c>
      <c r="N7" s="244">
        <f>R33</f>
        <v>3</v>
      </c>
      <c r="O7" s="245">
        <f>S33</f>
        <v>0</v>
      </c>
      <c r="P7" s="38">
        <f>R34</f>
        <v>3</v>
      </c>
      <c r="Q7" s="45">
        <f>S34</f>
        <v>0</v>
      </c>
      <c r="R7" s="82">
        <f t="shared" si="3"/>
        <v>12</v>
      </c>
      <c r="S7" s="48">
        <f t="shared" si="3"/>
        <v>3</v>
      </c>
      <c r="T7" s="79">
        <f>SUM(I4,I10,I13,I16,I19)</f>
        <v>9</v>
      </c>
      <c r="U7" s="49">
        <f>SUM(H4,H10,H13,H16,H19)</f>
        <v>11</v>
      </c>
      <c r="V7" s="50">
        <f t="shared" si="2"/>
        <v>21</v>
      </c>
      <c r="W7" s="51">
        <f t="shared" si="1"/>
        <v>14</v>
      </c>
      <c r="X7" s="52">
        <f t="shared" si="4"/>
        <v>7</v>
      </c>
      <c r="Y7" s="53"/>
      <c r="Z7" s="4"/>
      <c r="AA7" s="4"/>
      <c r="AB7" s="4"/>
      <c r="AC7" s="54"/>
      <c r="AD7" s="54">
        <f>AB6*10000+AC6*100+AD6</f>
        <v>11920721</v>
      </c>
      <c r="AE7" s="4"/>
      <c r="AF7" s="4"/>
      <c r="AG7" s="4"/>
      <c r="AH7" s="4">
        <f>IF(AD7&lt;AD10,11,10)</f>
        <v>10</v>
      </c>
      <c r="AI7" s="4">
        <f>IF(AD7&lt;AD13,AH7,AH7-1)</f>
        <v>10</v>
      </c>
      <c r="AJ7" s="4">
        <f>IF(AD7&lt;AD16,AI7,AI7-1)</f>
        <v>9</v>
      </c>
      <c r="AK7" s="4">
        <f>IF(AD7&lt;AD19,AJ7,AJ7-1)</f>
        <v>8</v>
      </c>
      <c r="AL7" s="4">
        <f>AK7-1</f>
        <v>7</v>
      </c>
      <c r="AM7" s="4">
        <f>AL7-1</f>
        <v>6</v>
      </c>
      <c r="AN7" s="4">
        <f>AM7-1</f>
        <v>5</v>
      </c>
      <c r="AO7" s="4">
        <f>AN7-1</f>
        <v>4</v>
      </c>
      <c r="AP7" s="4">
        <f>AO7-1</f>
        <v>3</v>
      </c>
      <c r="AQ7" s="4"/>
      <c r="AR7" s="4"/>
      <c r="AX7" s="37"/>
      <c r="AY7" s="4"/>
    </row>
    <row r="8" spans="4:51" ht="12.75" customHeight="1">
      <c r="D8" s="20"/>
      <c r="E8" s="309"/>
      <c r="F8" s="57">
        <f>T30</f>
        <v>2</v>
      </c>
      <c r="G8" s="61">
        <f>U30</f>
        <v>0</v>
      </c>
      <c r="H8" s="55" t="s">
        <v>7</v>
      </c>
      <c r="I8" s="56" t="s">
        <v>7</v>
      </c>
      <c r="J8" s="246">
        <f>T31</f>
        <v>2</v>
      </c>
      <c r="K8" s="247">
        <f>U31</f>
        <v>0</v>
      </c>
      <c r="L8" s="55">
        <f>T32</f>
        <v>0</v>
      </c>
      <c r="M8" s="56">
        <f>U32</f>
        <v>2</v>
      </c>
      <c r="N8" s="246">
        <f>T33</f>
        <v>2</v>
      </c>
      <c r="O8" s="247">
        <f>U33</f>
        <v>0</v>
      </c>
      <c r="P8" s="55">
        <f>T34</f>
        <v>2</v>
      </c>
      <c r="Q8" s="62">
        <f>U34</f>
        <v>0</v>
      </c>
      <c r="R8" s="83">
        <f t="shared" si="3"/>
        <v>8</v>
      </c>
      <c r="S8" s="65">
        <f t="shared" si="3"/>
        <v>2</v>
      </c>
      <c r="T8" s="79">
        <f>SUM(I5,I11,I14,I17,I20)</f>
        <v>4</v>
      </c>
      <c r="U8" s="66">
        <f>SUM(H5,H11,H14,H17,H20)</f>
        <v>6</v>
      </c>
      <c r="V8" s="67">
        <f t="shared" si="2"/>
        <v>12</v>
      </c>
      <c r="W8" s="68">
        <f t="shared" si="1"/>
        <v>8</v>
      </c>
      <c r="X8" s="69"/>
      <c r="Y8" s="70"/>
      <c r="Z8" s="4"/>
      <c r="AA8" s="4"/>
      <c r="AB8" s="4"/>
      <c r="AC8" s="5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X8" s="37"/>
      <c r="AY8" s="4"/>
    </row>
    <row r="9" spans="4:51" ht="12.75" customHeight="1">
      <c r="D9" s="20"/>
      <c r="E9" s="309" t="s">
        <v>41</v>
      </c>
      <c r="F9" s="279">
        <f>P36</f>
        <v>0</v>
      </c>
      <c r="G9" s="280">
        <f>Q36</f>
        <v>75</v>
      </c>
      <c r="H9" s="252">
        <f>P37</f>
        <v>75</v>
      </c>
      <c r="I9" s="268">
        <f>Q37</f>
        <v>0</v>
      </c>
      <c r="J9" s="21" t="s">
        <v>7</v>
      </c>
      <c r="K9" s="22" t="s">
        <v>7</v>
      </c>
      <c r="L9" s="23">
        <f>P38</f>
        <v>55</v>
      </c>
      <c r="M9" s="27">
        <f>Q38</f>
        <v>75</v>
      </c>
      <c r="N9" s="279">
        <f>P39</f>
        <v>75</v>
      </c>
      <c r="O9" s="280">
        <f>Q39</f>
        <v>0</v>
      </c>
      <c r="P9" s="23">
        <f>P40</f>
        <v>75</v>
      </c>
      <c r="Q9" s="24">
        <f>Q40</f>
        <v>34</v>
      </c>
      <c r="R9" s="84">
        <f aca="true" t="shared" si="5" ref="R9:S11">SUM(F9,H9,L9,N9,P9)</f>
        <v>280</v>
      </c>
      <c r="S9" s="31">
        <f t="shared" si="5"/>
        <v>184</v>
      </c>
      <c r="T9" s="31">
        <f>SUM(K3,K6,K12,K15,K18)</f>
        <v>202</v>
      </c>
      <c r="U9" s="32">
        <f>SUM(J3,J6,J12,J15,J18)</f>
        <v>397</v>
      </c>
      <c r="V9" s="81">
        <f t="shared" si="2"/>
        <v>482</v>
      </c>
      <c r="W9" s="34">
        <f t="shared" si="1"/>
        <v>581</v>
      </c>
      <c r="X9" s="35">
        <f t="shared" si="4"/>
        <v>-99</v>
      </c>
      <c r="Y9" s="36">
        <f>IF(AD10&lt;AD7,AP10,AP10-1)</f>
        <v>5</v>
      </c>
      <c r="Z9" s="4"/>
      <c r="AA9" s="4"/>
      <c r="AB9" s="4">
        <f>V11*100-W11</f>
        <v>586</v>
      </c>
      <c r="AC9" s="4">
        <f>X10</f>
        <v>-11</v>
      </c>
      <c r="AD9" s="4">
        <f>V10</f>
        <v>10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X9" s="37"/>
      <c r="AY9" s="4"/>
    </row>
    <row r="10" spans="4:51" ht="12.75" customHeight="1">
      <c r="D10" s="20"/>
      <c r="E10" s="309"/>
      <c r="F10" s="261">
        <f>R36</f>
        <v>0</v>
      </c>
      <c r="G10" s="262">
        <f>S36</f>
        <v>3</v>
      </c>
      <c r="H10" s="244">
        <f>R37</f>
        <v>3</v>
      </c>
      <c r="I10" s="245">
        <f>S37</f>
        <v>0</v>
      </c>
      <c r="J10" s="38" t="s">
        <v>7</v>
      </c>
      <c r="K10" s="39" t="s">
        <v>7</v>
      </c>
      <c r="L10" s="40">
        <f>R38</f>
        <v>0</v>
      </c>
      <c r="M10" s="44">
        <f>S38</f>
        <v>3</v>
      </c>
      <c r="N10" s="261">
        <f>R39</f>
        <v>3</v>
      </c>
      <c r="O10" s="262">
        <f>S39</f>
        <v>0</v>
      </c>
      <c r="P10" s="40">
        <f>R40</f>
        <v>3</v>
      </c>
      <c r="Q10" s="41">
        <f>S40</f>
        <v>0</v>
      </c>
      <c r="R10" s="82">
        <f t="shared" si="5"/>
        <v>9</v>
      </c>
      <c r="S10" s="48">
        <f t="shared" si="5"/>
        <v>6</v>
      </c>
      <c r="T10" s="48">
        <f>SUM(K4,K7,K13,K16,K19)</f>
        <v>1</v>
      </c>
      <c r="U10" s="49">
        <f>SUM(J4,J7,J13,J16,J19)</f>
        <v>15</v>
      </c>
      <c r="V10" s="50">
        <f t="shared" si="2"/>
        <v>10</v>
      </c>
      <c r="W10" s="51">
        <f t="shared" si="1"/>
        <v>21</v>
      </c>
      <c r="X10" s="52">
        <f t="shared" si="4"/>
        <v>-11</v>
      </c>
      <c r="Y10" s="53"/>
      <c r="Z10" s="4"/>
      <c r="AA10" s="4"/>
      <c r="AB10" s="4"/>
      <c r="AC10" s="54"/>
      <c r="AD10" s="54">
        <f>AB9*10000+AC9*100+AD9</f>
        <v>5858910</v>
      </c>
      <c r="AE10" s="4"/>
      <c r="AF10" s="4"/>
      <c r="AG10" s="4"/>
      <c r="AH10" s="4">
        <f>IF(AD10&lt;AD13,11,10)</f>
        <v>11</v>
      </c>
      <c r="AI10" s="4">
        <f>IF(AD10&lt;AD16,AH10,AH10-1)</f>
        <v>11</v>
      </c>
      <c r="AJ10" s="4">
        <f>IF(AD10&lt;AD19,AI10,AI10-1)</f>
        <v>10</v>
      </c>
      <c r="AK10" s="4">
        <f>IF(AD10&lt;AD4,AJ10,AJ10-1)</f>
        <v>10</v>
      </c>
      <c r="AL10" s="4">
        <f>AK10-1</f>
        <v>9</v>
      </c>
      <c r="AM10" s="4">
        <f>AL10-1</f>
        <v>8</v>
      </c>
      <c r="AN10" s="4">
        <f>AM10-1</f>
        <v>7</v>
      </c>
      <c r="AO10" s="4">
        <f>AN10-1</f>
        <v>6</v>
      </c>
      <c r="AP10" s="4">
        <f>AO10-1</f>
        <v>5</v>
      </c>
      <c r="AQ10" s="4"/>
      <c r="AR10" s="4"/>
      <c r="AX10" s="37"/>
      <c r="AY10" s="4"/>
    </row>
    <row r="11" spans="4:51" ht="12.75" customHeight="1">
      <c r="D11" s="20"/>
      <c r="E11" s="309"/>
      <c r="F11" s="281">
        <f>T36</f>
        <v>0</v>
      </c>
      <c r="G11" s="282">
        <f>U36</f>
        <v>2</v>
      </c>
      <c r="H11" s="255">
        <f>T37</f>
        <v>2</v>
      </c>
      <c r="I11" s="285">
        <f>U37</f>
        <v>0</v>
      </c>
      <c r="J11" s="85" t="s">
        <v>7</v>
      </c>
      <c r="K11" s="86" t="s">
        <v>7</v>
      </c>
      <c r="L11" s="87">
        <f>T38</f>
        <v>0</v>
      </c>
      <c r="M11" s="88">
        <f>U38</f>
        <v>2</v>
      </c>
      <c r="N11" s="281">
        <f>T39</f>
        <v>2</v>
      </c>
      <c r="O11" s="282">
        <f>U39</f>
        <v>0</v>
      </c>
      <c r="P11" s="87">
        <f>T40</f>
        <v>2</v>
      </c>
      <c r="Q11" s="91">
        <f>U40</f>
        <v>0</v>
      </c>
      <c r="R11" s="92">
        <f t="shared" si="5"/>
        <v>6</v>
      </c>
      <c r="S11" s="93">
        <f t="shared" si="5"/>
        <v>4</v>
      </c>
      <c r="T11" s="93">
        <f>SUM(K5,K8,K14,K17,K20)</f>
        <v>0</v>
      </c>
      <c r="U11" s="94">
        <f>SUM(J5,J8,J14,J17,J20)</f>
        <v>10</v>
      </c>
      <c r="V11" s="95">
        <f t="shared" si="2"/>
        <v>6</v>
      </c>
      <c r="W11" s="96">
        <f t="shared" si="1"/>
        <v>14</v>
      </c>
      <c r="X11" s="69"/>
      <c r="Y11" s="70"/>
      <c r="Z11" s="4"/>
      <c r="AA11" s="4"/>
      <c r="AB11" s="4"/>
      <c r="AC11" s="5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X11" s="37"/>
      <c r="AY11" s="4"/>
    </row>
    <row r="12" spans="4:51" ht="12.75" customHeight="1">
      <c r="D12" s="20"/>
      <c r="E12" s="309" t="s">
        <v>42</v>
      </c>
      <c r="F12" s="23">
        <f>P42</f>
        <v>98</v>
      </c>
      <c r="G12" s="27">
        <f>Q42</f>
        <v>105</v>
      </c>
      <c r="H12" s="21">
        <f>P43</f>
        <v>79</v>
      </c>
      <c r="I12" s="22">
        <f>Q43</f>
        <v>100</v>
      </c>
      <c r="J12" s="23">
        <f>P44</f>
        <v>75</v>
      </c>
      <c r="K12" s="27">
        <f>Q44</f>
        <v>55</v>
      </c>
      <c r="L12" s="21" t="s">
        <v>7</v>
      </c>
      <c r="M12" s="22" t="s">
        <v>7</v>
      </c>
      <c r="N12" s="252">
        <f>P45</f>
        <v>75</v>
      </c>
      <c r="O12" s="268">
        <f>Q45</f>
        <v>0</v>
      </c>
      <c r="P12" s="21">
        <f>P46</f>
        <v>75</v>
      </c>
      <c r="Q12" s="28">
        <f>Q46</f>
        <v>58</v>
      </c>
      <c r="R12" s="84">
        <f aca="true" t="shared" si="6" ref="R12:S14">SUM(F12,H12,J12,N12,P12)</f>
        <v>402</v>
      </c>
      <c r="S12" s="31">
        <f t="shared" si="6"/>
        <v>318</v>
      </c>
      <c r="T12" s="31">
        <f>SUM(M3,M6,M9,M15,M18)</f>
        <v>401</v>
      </c>
      <c r="U12" s="32">
        <f>SUM(L3,L6,L9,L15,L18)</f>
        <v>266</v>
      </c>
      <c r="V12" s="81">
        <f t="shared" si="2"/>
        <v>803</v>
      </c>
      <c r="W12" s="34">
        <f t="shared" si="1"/>
        <v>584</v>
      </c>
      <c r="X12" s="35">
        <f t="shared" si="4"/>
        <v>219</v>
      </c>
      <c r="Y12" s="36">
        <f>IF(AD13&lt;AD10,AP13,AP13-1)</f>
        <v>2</v>
      </c>
      <c r="Z12" s="4"/>
      <c r="AA12" s="4"/>
      <c r="AB12" s="4">
        <f>V14*100-W14</f>
        <v>1394</v>
      </c>
      <c r="AC12" s="4">
        <f>X13</f>
        <v>17</v>
      </c>
      <c r="AD12" s="4">
        <f>V13</f>
        <v>26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X12" s="37"/>
      <c r="AY12" s="4"/>
    </row>
    <row r="13" spans="4:51" ht="12.75" customHeight="1">
      <c r="D13" s="20"/>
      <c r="E13" s="309"/>
      <c r="F13" s="40">
        <f>R42</f>
        <v>2</v>
      </c>
      <c r="G13" s="44">
        <f>S42</f>
        <v>3</v>
      </c>
      <c r="H13" s="38">
        <f>R43</f>
        <v>1</v>
      </c>
      <c r="I13" s="39">
        <f>S43</f>
        <v>3</v>
      </c>
      <c r="J13" s="40">
        <f>R44</f>
        <v>3</v>
      </c>
      <c r="K13" s="44">
        <f>S44</f>
        <v>0</v>
      </c>
      <c r="L13" s="38" t="s">
        <v>7</v>
      </c>
      <c r="M13" s="39" t="s">
        <v>7</v>
      </c>
      <c r="N13" s="244">
        <f>R45</f>
        <v>3</v>
      </c>
      <c r="O13" s="245">
        <f>S45</f>
        <v>0</v>
      </c>
      <c r="P13" s="38">
        <f>R46</f>
        <v>3</v>
      </c>
      <c r="Q13" s="45">
        <f>S46</f>
        <v>0</v>
      </c>
      <c r="R13" s="82">
        <f t="shared" si="6"/>
        <v>12</v>
      </c>
      <c r="S13" s="48">
        <f t="shared" si="6"/>
        <v>6</v>
      </c>
      <c r="T13" s="48">
        <f>SUM(M4,M7,M10,M16,M19)</f>
        <v>14</v>
      </c>
      <c r="U13" s="49">
        <f>SUM(L4,L7,L10,L16,L19)</f>
        <v>3</v>
      </c>
      <c r="V13" s="50">
        <f t="shared" si="2"/>
        <v>26</v>
      </c>
      <c r="W13" s="51">
        <f t="shared" si="1"/>
        <v>9</v>
      </c>
      <c r="X13" s="52">
        <f t="shared" si="4"/>
        <v>17</v>
      </c>
      <c r="Y13" s="53"/>
      <c r="Z13" s="4"/>
      <c r="AA13" s="4"/>
      <c r="AB13" s="4"/>
      <c r="AC13" s="54"/>
      <c r="AD13" s="54">
        <f>AB12*10000+AC12*100+AD12</f>
        <v>13941726</v>
      </c>
      <c r="AE13" s="4"/>
      <c r="AF13" s="4"/>
      <c r="AG13" s="4"/>
      <c r="AH13" s="4">
        <f>IF(AD13&lt;AD16,11,10)</f>
        <v>10</v>
      </c>
      <c r="AI13" s="4">
        <f>IF(AD13&lt;AD19,AH13,AH13-1)</f>
        <v>9</v>
      </c>
      <c r="AJ13" s="4">
        <f>IF(AD13&lt;AD4,AI13,AI13-1)</f>
        <v>9</v>
      </c>
      <c r="AK13" s="4">
        <f>IF(AD13&lt;AD7,AJ13,AJ13-1)</f>
        <v>8</v>
      </c>
      <c r="AL13" s="4">
        <f>AK13-1</f>
        <v>7</v>
      </c>
      <c r="AM13" s="4">
        <f>AL13-1</f>
        <v>6</v>
      </c>
      <c r="AN13" s="4">
        <f>AM13-1</f>
        <v>5</v>
      </c>
      <c r="AO13" s="4">
        <f>AN13-1</f>
        <v>4</v>
      </c>
      <c r="AP13" s="4">
        <f>AO13-1</f>
        <v>3</v>
      </c>
      <c r="AQ13" s="4"/>
      <c r="AR13" s="4"/>
      <c r="AX13" s="37"/>
      <c r="AY13" s="4"/>
    </row>
    <row r="14" spans="4:51" ht="12.75" customHeight="1">
      <c r="D14" s="20"/>
      <c r="E14" s="309"/>
      <c r="F14" s="87">
        <f>T42</f>
        <v>0</v>
      </c>
      <c r="G14" s="88">
        <f>U42</f>
        <v>2</v>
      </c>
      <c r="H14" s="85">
        <f>T43</f>
        <v>0</v>
      </c>
      <c r="I14" s="86">
        <f>U43</f>
        <v>2</v>
      </c>
      <c r="J14" s="87">
        <f>T44</f>
        <v>2</v>
      </c>
      <c r="K14" s="88">
        <f>U44</f>
        <v>0</v>
      </c>
      <c r="L14" s="85" t="s">
        <v>7</v>
      </c>
      <c r="M14" s="86" t="s">
        <v>7</v>
      </c>
      <c r="N14" s="255">
        <f>T45</f>
        <v>2</v>
      </c>
      <c r="O14" s="285">
        <f>U45</f>
        <v>0</v>
      </c>
      <c r="P14" s="85">
        <f>T46</f>
        <v>2</v>
      </c>
      <c r="Q14" s="89">
        <f>U46</f>
        <v>0</v>
      </c>
      <c r="R14" s="92">
        <f t="shared" si="6"/>
        <v>6</v>
      </c>
      <c r="S14" s="93">
        <f t="shared" si="6"/>
        <v>4</v>
      </c>
      <c r="T14" s="93">
        <f>SUM(M5,M8,M11,M17,M20)</f>
        <v>8</v>
      </c>
      <c r="U14" s="94">
        <f>SUM(L5,L8,L11,L17,L20)</f>
        <v>2</v>
      </c>
      <c r="V14" s="95">
        <f t="shared" si="2"/>
        <v>14</v>
      </c>
      <c r="W14" s="96">
        <f t="shared" si="1"/>
        <v>6</v>
      </c>
      <c r="X14" s="69"/>
      <c r="Y14" s="70"/>
      <c r="Z14" s="4"/>
      <c r="AA14" s="4"/>
      <c r="AB14" s="4"/>
      <c r="AC14" s="5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X14" s="37"/>
      <c r="AY14" s="4"/>
    </row>
    <row r="15" spans="4:51" ht="12.75" customHeight="1">
      <c r="D15" s="20"/>
      <c r="E15" s="309" t="s">
        <v>43</v>
      </c>
      <c r="F15" s="21">
        <f>P48</f>
        <v>70</v>
      </c>
      <c r="G15" s="22">
        <f>Q48</f>
        <v>95</v>
      </c>
      <c r="H15" s="23">
        <f>P49</f>
        <v>99</v>
      </c>
      <c r="I15" s="27">
        <f>Q49</f>
        <v>88</v>
      </c>
      <c r="J15" s="148">
        <f>P50</f>
        <v>75</v>
      </c>
      <c r="K15" s="154">
        <f>Q50</f>
        <v>0</v>
      </c>
      <c r="L15" s="252">
        <f>P51</f>
        <v>0</v>
      </c>
      <c r="M15" s="268">
        <f>Q51</f>
        <v>75</v>
      </c>
      <c r="N15" s="21" t="s">
        <v>7</v>
      </c>
      <c r="O15" s="22" t="s">
        <v>7</v>
      </c>
      <c r="P15" s="148">
        <f>P52</f>
        <v>75</v>
      </c>
      <c r="Q15" s="149">
        <f>Q52</f>
        <v>0</v>
      </c>
      <c r="R15" s="84">
        <f aca="true" t="shared" si="7" ref="R15:S17">SUM(F15,H15,J15,L15,P15)</f>
        <v>319</v>
      </c>
      <c r="S15" s="31">
        <f t="shared" si="7"/>
        <v>258</v>
      </c>
      <c r="T15" s="31">
        <f>SUM(O3,O6,O9,O12,O18)</f>
        <v>75</v>
      </c>
      <c r="U15" s="32">
        <f>SUM(N3,N6,N9,N12,N18)</f>
        <v>300</v>
      </c>
      <c r="V15" s="81">
        <f t="shared" si="2"/>
        <v>394</v>
      </c>
      <c r="W15" s="34">
        <f t="shared" si="1"/>
        <v>558</v>
      </c>
      <c r="X15" s="35">
        <f t="shared" si="4"/>
        <v>-164</v>
      </c>
      <c r="Y15" s="36">
        <f>IF(AD16&lt;AD13,AP16,AP16-1)</f>
        <v>4</v>
      </c>
      <c r="Z15" s="4"/>
      <c r="AA15" s="4"/>
      <c r="AB15" s="4">
        <f>V17*100-W17</f>
        <v>788</v>
      </c>
      <c r="AC15" s="4">
        <f>X16</f>
        <v>-7</v>
      </c>
      <c r="AD15" s="4">
        <f>V16</f>
        <v>13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X15" s="37"/>
      <c r="AY15" s="4"/>
    </row>
    <row r="16" spans="4:51" ht="12.75" customHeight="1">
      <c r="D16" s="20"/>
      <c r="E16" s="309"/>
      <c r="F16" s="38">
        <f>R48</f>
        <v>1</v>
      </c>
      <c r="G16" s="39">
        <f>S48</f>
        <v>3</v>
      </c>
      <c r="H16" s="40">
        <f>R49</f>
        <v>3</v>
      </c>
      <c r="I16" s="44">
        <f>S49</f>
        <v>2</v>
      </c>
      <c r="J16" s="150">
        <f>R50</f>
        <v>3</v>
      </c>
      <c r="K16" s="155">
        <f>S50</f>
        <v>0</v>
      </c>
      <c r="L16" s="244">
        <f>R51</f>
        <v>0</v>
      </c>
      <c r="M16" s="245">
        <f>S51</f>
        <v>3</v>
      </c>
      <c r="N16" s="38" t="s">
        <v>7</v>
      </c>
      <c r="O16" s="39" t="s">
        <v>7</v>
      </c>
      <c r="P16" s="150">
        <f>R52</f>
        <v>3</v>
      </c>
      <c r="Q16" s="151">
        <f>S52</f>
        <v>0</v>
      </c>
      <c r="R16" s="82">
        <f t="shared" si="7"/>
        <v>10</v>
      </c>
      <c r="S16" s="48">
        <f t="shared" si="7"/>
        <v>8</v>
      </c>
      <c r="T16" s="48">
        <f>SUM(O4,O7,O10,O13,O19)</f>
        <v>3</v>
      </c>
      <c r="U16" s="49">
        <f>SUM(N4,N7,N10,N13,N19)</f>
        <v>12</v>
      </c>
      <c r="V16" s="50">
        <f t="shared" si="2"/>
        <v>13</v>
      </c>
      <c r="W16" s="51">
        <f t="shared" si="1"/>
        <v>20</v>
      </c>
      <c r="X16" s="52">
        <f t="shared" si="4"/>
        <v>-7</v>
      </c>
      <c r="Y16" s="53"/>
      <c r="Z16" s="4"/>
      <c r="AA16" s="4"/>
      <c r="AB16" s="4"/>
      <c r="AC16" s="54"/>
      <c r="AD16" s="54">
        <f>AB15*10000+AC15*100+AD15</f>
        <v>7879313</v>
      </c>
      <c r="AE16" s="4"/>
      <c r="AF16" s="4"/>
      <c r="AG16" s="4"/>
      <c r="AH16" s="4">
        <f>IF(AD16&lt;AD19,11,10)</f>
        <v>10</v>
      </c>
      <c r="AI16" s="4">
        <f>IF(AD16&lt;AD4,AH16,AH16-1)</f>
        <v>10</v>
      </c>
      <c r="AJ16" s="4">
        <f>IF(AD16&lt;AD7,AI16,AI16-1)</f>
        <v>10</v>
      </c>
      <c r="AK16" s="4">
        <f>IF(AD16&lt;AD10,AJ16,AJ16-1)</f>
        <v>9</v>
      </c>
      <c r="AL16" s="4">
        <f>AK16-1</f>
        <v>8</v>
      </c>
      <c r="AM16" s="4">
        <f>AL16-1</f>
        <v>7</v>
      </c>
      <c r="AN16" s="4">
        <f>AM16-1</f>
        <v>6</v>
      </c>
      <c r="AO16" s="4">
        <f>AN16-1</f>
        <v>5</v>
      </c>
      <c r="AP16" s="4">
        <f>AO16-1</f>
        <v>4</v>
      </c>
      <c r="AQ16" s="4"/>
      <c r="AR16" s="4"/>
      <c r="AX16" s="37"/>
      <c r="AY16" s="4"/>
    </row>
    <row r="17" spans="4:51" ht="12.75" customHeight="1">
      <c r="D17" s="20"/>
      <c r="E17" s="309"/>
      <c r="F17" s="85">
        <f>T48</f>
        <v>0</v>
      </c>
      <c r="G17" s="86">
        <f>U48</f>
        <v>2</v>
      </c>
      <c r="H17" s="87">
        <f>T49</f>
        <v>2</v>
      </c>
      <c r="I17" s="88">
        <f>U49</f>
        <v>0</v>
      </c>
      <c r="J17" s="152">
        <f>T50</f>
        <v>2</v>
      </c>
      <c r="K17" s="156">
        <f>U50</f>
        <v>0</v>
      </c>
      <c r="L17" s="255">
        <f>T51</f>
        <v>0</v>
      </c>
      <c r="M17" s="285">
        <f>U51</f>
        <v>2</v>
      </c>
      <c r="N17" s="85" t="s">
        <v>7</v>
      </c>
      <c r="O17" s="86" t="s">
        <v>7</v>
      </c>
      <c r="P17" s="152">
        <f>T52</f>
        <v>2</v>
      </c>
      <c r="Q17" s="153">
        <f>U52</f>
        <v>0</v>
      </c>
      <c r="R17" s="92">
        <f t="shared" si="7"/>
        <v>6</v>
      </c>
      <c r="S17" s="93">
        <f t="shared" si="7"/>
        <v>4</v>
      </c>
      <c r="T17" s="93">
        <f>SUM(O5,O8,O11,O14,O20)</f>
        <v>2</v>
      </c>
      <c r="U17" s="94">
        <f>SUM(N5,N8,N11,N14,N20)</f>
        <v>8</v>
      </c>
      <c r="V17" s="95">
        <f t="shared" si="2"/>
        <v>8</v>
      </c>
      <c r="W17" s="96">
        <f t="shared" si="1"/>
        <v>12</v>
      </c>
      <c r="X17" s="69"/>
      <c r="Y17" s="70"/>
      <c r="Z17" s="4"/>
      <c r="AA17" s="4"/>
      <c r="AB17" s="4"/>
      <c r="AC17" s="5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X17" s="37"/>
      <c r="AY17" s="4"/>
    </row>
    <row r="18" spans="4:51" ht="12.75" customHeight="1">
      <c r="D18" s="20"/>
      <c r="E18" s="309" t="s">
        <v>44</v>
      </c>
      <c r="F18" s="23">
        <f>P54</f>
        <v>60</v>
      </c>
      <c r="G18" s="27">
        <f>Q54</f>
        <v>76</v>
      </c>
      <c r="H18" s="21">
        <f>P55</f>
        <v>88</v>
      </c>
      <c r="I18" s="22">
        <f>Q55</f>
        <v>92</v>
      </c>
      <c r="J18" s="23">
        <f>P56</f>
        <v>75</v>
      </c>
      <c r="K18" s="27">
        <f>Q56</f>
        <v>61</v>
      </c>
      <c r="L18" s="21">
        <f>P57</f>
        <v>51</v>
      </c>
      <c r="M18" s="22">
        <f>Q57</f>
        <v>75</v>
      </c>
      <c r="N18" s="252">
        <f>P58</f>
        <v>0</v>
      </c>
      <c r="O18" s="268">
        <f>Q58</f>
        <v>75</v>
      </c>
      <c r="P18" s="21" t="s">
        <v>7</v>
      </c>
      <c r="Q18" s="28" t="s">
        <v>7</v>
      </c>
      <c r="R18" s="84">
        <f aca="true" t="shared" si="8" ref="R18:S20">SUM(F18,H18,J18,L18,N18)</f>
        <v>274</v>
      </c>
      <c r="S18" s="31">
        <f t="shared" si="8"/>
        <v>379</v>
      </c>
      <c r="T18" s="31">
        <f>SUM(Q3,Q6,Q9,Q12,Q15)</f>
        <v>144</v>
      </c>
      <c r="U18" s="32">
        <f>SUM(P3,P6,P9,P12,P15)</f>
        <v>375</v>
      </c>
      <c r="V18" s="81">
        <f t="shared" si="2"/>
        <v>418</v>
      </c>
      <c r="W18" s="34">
        <f t="shared" si="1"/>
        <v>754</v>
      </c>
      <c r="X18" s="35">
        <f t="shared" si="4"/>
        <v>-336</v>
      </c>
      <c r="Y18" s="36">
        <f>IF(AD19&lt;AD16,AP19,AP19-1)</f>
        <v>6</v>
      </c>
      <c r="Z18" s="4"/>
      <c r="AA18" s="4"/>
      <c r="AB18" s="4">
        <f>V20*100-W20</f>
        <v>182</v>
      </c>
      <c r="AC18" s="4">
        <f>X19</f>
        <v>-23</v>
      </c>
      <c r="AD18" s="4">
        <f>V19</f>
        <v>4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X18" s="37"/>
      <c r="AY18" s="4"/>
    </row>
    <row r="19" spans="4:51" ht="12.75" customHeight="1">
      <c r="D19" s="20"/>
      <c r="E19" s="309"/>
      <c r="F19" s="40">
        <f>R54</f>
        <v>0</v>
      </c>
      <c r="G19" s="44">
        <f>S54</f>
        <v>3</v>
      </c>
      <c r="H19" s="38">
        <f>R55</f>
        <v>1</v>
      </c>
      <c r="I19" s="39">
        <f>S55</f>
        <v>3</v>
      </c>
      <c r="J19" s="40">
        <f>R56</f>
        <v>3</v>
      </c>
      <c r="K19" s="44">
        <f>S56</f>
        <v>0</v>
      </c>
      <c r="L19" s="38">
        <f>R57</f>
        <v>0</v>
      </c>
      <c r="M19" s="39">
        <f>S57</f>
        <v>3</v>
      </c>
      <c r="N19" s="244">
        <f>R58</f>
        <v>0</v>
      </c>
      <c r="O19" s="245">
        <f>S58</f>
        <v>3</v>
      </c>
      <c r="P19" s="38" t="s">
        <v>7</v>
      </c>
      <c r="Q19" s="45" t="s">
        <v>7</v>
      </c>
      <c r="R19" s="82">
        <f t="shared" si="8"/>
        <v>4</v>
      </c>
      <c r="S19" s="48">
        <f t="shared" si="8"/>
        <v>12</v>
      </c>
      <c r="T19" s="48">
        <f>SUM(Q4,Q7,Q10,Q13,Q16)</f>
        <v>0</v>
      </c>
      <c r="U19" s="49">
        <f>SUM(P4,P7,P10,P13,P16)</f>
        <v>15</v>
      </c>
      <c r="V19" s="50">
        <f t="shared" si="2"/>
        <v>4</v>
      </c>
      <c r="W19" s="51">
        <f t="shared" si="1"/>
        <v>27</v>
      </c>
      <c r="X19" s="52">
        <f t="shared" si="4"/>
        <v>-23</v>
      </c>
      <c r="Y19" s="53"/>
      <c r="Z19" s="4"/>
      <c r="AA19" s="4"/>
      <c r="AB19" s="4"/>
      <c r="AC19" s="54"/>
      <c r="AD19" s="54">
        <f>AB18*10000+AC18*100+AD18</f>
        <v>1817704</v>
      </c>
      <c r="AE19" s="4"/>
      <c r="AF19" s="4"/>
      <c r="AG19" s="4"/>
      <c r="AH19" s="4">
        <f>IF(AD19&lt;AD4,11,10)</f>
        <v>11</v>
      </c>
      <c r="AI19" s="4">
        <f>IF(AD19&lt;AD7,AH19,AH19-1)</f>
        <v>11</v>
      </c>
      <c r="AJ19" s="4">
        <f>IF(AD19&lt;AD10,AI19,AI19-1)</f>
        <v>11</v>
      </c>
      <c r="AK19" s="4">
        <f>IF(AD19&lt;AD13,AJ19,AJ19-1)</f>
        <v>11</v>
      </c>
      <c r="AL19" s="4">
        <f>AK19-1</f>
        <v>10</v>
      </c>
      <c r="AM19" s="4">
        <f>AL19-1</f>
        <v>9</v>
      </c>
      <c r="AN19" s="4">
        <f>AM19-1</f>
        <v>8</v>
      </c>
      <c r="AO19" s="4">
        <f>AN19-1</f>
        <v>7</v>
      </c>
      <c r="AP19" s="4">
        <f>AO19-1</f>
        <v>6</v>
      </c>
      <c r="AQ19" s="4"/>
      <c r="AR19" s="4"/>
      <c r="AX19" s="37"/>
      <c r="AY19" s="4"/>
    </row>
    <row r="20" spans="4:51" ht="12.75" customHeight="1">
      <c r="D20" s="20"/>
      <c r="E20" s="309"/>
      <c r="F20" s="57">
        <f>T54</f>
        <v>0</v>
      </c>
      <c r="G20" s="61">
        <f>U54</f>
        <v>2</v>
      </c>
      <c r="H20" s="55">
        <f>T55</f>
        <v>0</v>
      </c>
      <c r="I20" s="56">
        <f>U55</f>
        <v>2</v>
      </c>
      <c r="J20" s="57">
        <f>T56</f>
        <v>2</v>
      </c>
      <c r="K20" s="61">
        <f>U56</f>
        <v>0</v>
      </c>
      <c r="L20" s="55">
        <f>T57</f>
        <v>0</v>
      </c>
      <c r="M20" s="56">
        <f>U57</f>
        <v>2</v>
      </c>
      <c r="N20" s="246">
        <f>T58</f>
        <v>0</v>
      </c>
      <c r="O20" s="247">
        <f>U58</f>
        <v>2</v>
      </c>
      <c r="P20" s="55" t="s">
        <v>7</v>
      </c>
      <c r="Q20" s="62" t="s">
        <v>7</v>
      </c>
      <c r="R20" s="83">
        <f t="shared" si="8"/>
        <v>2</v>
      </c>
      <c r="S20" s="65">
        <f t="shared" si="8"/>
        <v>8</v>
      </c>
      <c r="T20" s="65">
        <f>SUM(Q5,Q8,Q11,Q14,Q17)</f>
        <v>0</v>
      </c>
      <c r="U20" s="66">
        <f>SUM(P5,P8,P11,P14,P17)</f>
        <v>10</v>
      </c>
      <c r="V20" s="67">
        <f t="shared" si="2"/>
        <v>2</v>
      </c>
      <c r="W20" s="68">
        <f t="shared" si="1"/>
        <v>18</v>
      </c>
      <c r="X20" s="100"/>
      <c r="Y20" s="70"/>
      <c r="Z20" s="4"/>
      <c r="AA20" s="4"/>
      <c r="AB20" s="4"/>
      <c r="AC20" s="5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37"/>
      <c r="AQ20" s="4"/>
      <c r="AR20" s="4"/>
      <c r="AX20" s="37"/>
      <c r="AY20" s="4"/>
    </row>
    <row r="21" spans="4:51" ht="15.75">
      <c r="D21" s="20"/>
      <c r="E21" s="20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4"/>
      <c r="AR21" s="4"/>
      <c r="AS21" s="4"/>
      <c r="AT21" s="4"/>
      <c r="AU21" s="4"/>
      <c r="AV21" s="4"/>
      <c r="AW21" s="4"/>
      <c r="AX21" s="4"/>
      <c r="AY21" s="4"/>
    </row>
    <row r="22" spans="1:54" ht="15">
      <c r="A22" s="101" t="s">
        <v>15</v>
      </c>
      <c r="B22" s="102" t="s">
        <v>16</v>
      </c>
      <c r="C22" s="103" t="s">
        <v>17</v>
      </c>
      <c r="D22" s="101" t="s">
        <v>18</v>
      </c>
      <c r="E22" s="101" t="s">
        <v>19</v>
      </c>
      <c r="F22" s="308" t="s">
        <v>20</v>
      </c>
      <c r="G22" s="308"/>
      <c r="H22" s="308" t="s">
        <v>21</v>
      </c>
      <c r="I22" s="308"/>
      <c r="J22" s="308" t="s">
        <v>22</v>
      </c>
      <c r="K22" s="308"/>
      <c r="L22" s="308" t="s">
        <v>23</v>
      </c>
      <c r="M22" s="308"/>
      <c r="N22" s="308" t="s">
        <v>24</v>
      </c>
      <c r="O22" s="308"/>
      <c r="P22" s="308" t="s">
        <v>25</v>
      </c>
      <c r="Q22" s="308"/>
      <c r="R22" s="308" t="s">
        <v>26</v>
      </c>
      <c r="S22" s="308"/>
      <c r="T22" s="308" t="s">
        <v>27</v>
      </c>
      <c r="U22" s="308"/>
      <c r="V22" s="308" t="s">
        <v>28</v>
      </c>
      <c r="W22" s="308"/>
      <c r="X22" s="308"/>
      <c r="Y22" s="308"/>
      <c r="Z22" s="308"/>
      <c r="AA22" s="308"/>
      <c r="AB22" s="308"/>
      <c r="AC22" s="308"/>
      <c r="AD22" s="101"/>
      <c r="AE22" s="101"/>
      <c r="AF22" s="101"/>
      <c r="AG22" s="101"/>
      <c r="AH22" s="105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</row>
    <row r="23" spans="36:51" ht="15"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43" ht="15">
      <c r="A24" s="106">
        <v>4</v>
      </c>
      <c r="B24" s="107">
        <v>41239</v>
      </c>
      <c r="C24" s="108"/>
      <c r="D24" s="109" t="str">
        <f>E3</f>
        <v>TSV Hütschenhausen (N)</v>
      </c>
      <c r="E24" s="110" t="str">
        <f>E6</f>
        <v>TFC Kaiserslautern </v>
      </c>
      <c r="F24" s="111">
        <v>20</v>
      </c>
      <c r="G24" s="112">
        <v>25</v>
      </c>
      <c r="H24" s="113">
        <v>25</v>
      </c>
      <c r="I24" s="114">
        <v>12</v>
      </c>
      <c r="J24" s="111">
        <v>25</v>
      </c>
      <c r="K24" s="112">
        <v>15</v>
      </c>
      <c r="L24" s="113">
        <v>25</v>
      </c>
      <c r="M24" s="114">
        <v>22</v>
      </c>
      <c r="N24" s="111"/>
      <c r="O24" s="112"/>
      <c r="P24" s="115">
        <f aca="true" t="shared" si="9" ref="P24:Q28">IF(F24="","",F24+H24+J24+L24+N24)</f>
        <v>95</v>
      </c>
      <c r="Q24" s="116">
        <f t="shared" si="9"/>
        <v>74</v>
      </c>
      <c r="R24" s="115">
        <f aca="true" t="shared" si="10" ref="R24:S28">IF(F24="","",AG24+AI24+AK24+AM24+AO24)</f>
        <v>3</v>
      </c>
      <c r="S24" s="116">
        <f t="shared" si="10"/>
        <v>1</v>
      </c>
      <c r="T24" s="115">
        <f aca="true" t="shared" si="11" ref="T24:U28">IF(R24="","",IF(R24=3,2,0))</f>
        <v>2</v>
      </c>
      <c r="U24" s="141">
        <f t="shared" si="11"/>
        <v>0</v>
      </c>
      <c r="V24" s="305"/>
      <c r="W24" s="305"/>
      <c r="X24" s="305"/>
      <c r="Y24" s="305"/>
      <c r="Z24" s="305"/>
      <c r="AA24" s="305"/>
      <c r="AB24" s="305"/>
      <c r="AC24" s="306">
        <f ca="1">IF(U24&lt;&gt;"","",IF(C24&lt;&gt;"","verlegt",IF(B24&lt;TODAY(),"offen","")))</f>
      </c>
      <c r="AD24" s="306"/>
      <c r="AE24" s="307">
        <f ca="1">IF(U24&lt;&gt;"","",IF(C24="","",IF(C24&lt;TODAY(),"offen","")))</f>
      </c>
      <c r="AF24" s="307"/>
      <c r="AG24" s="4">
        <f>IF(F24&gt;G24,1,0)</f>
        <v>0</v>
      </c>
      <c r="AH24" s="4">
        <f>IF(G24&gt;F24,1,0)</f>
        <v>1</v>
      </c>
      <c r="AI24" s="4">
        <f>IF(H24&gt;I24,1,0)</f>
        <v>1</v>
      </c>
      <c r="AJ24" s="4">
        <f>IF(I24&gt;H24,1,0)</f>
        <v>0</v>
      </c>
      <c r="AK24" s="4">
        <f>IF(J24&gt;K24,1,0)</f>
        <v>1</v>
      </c>
      <c r="AL24" s="4">
        <f>IF(K24&gt;J24,1,0)</f>
        <v>0</v>
      </c>
      <c r="AM24" s="4">
        <f>IF(L24&gt;M24,1,0)</f>
        <v>1</v>
      </c>
      <c r="AN24" s="4">
        <f>IF(M24&gt;L24,1,0)</f>
        <v>0</v>
      </c>
      <c r="AO24" s="4">
        <f>IF(N24&gt;O24,1,0)</f>
        <v>0</v>
      </c>
      <c r="AP24" s="4">
        <f>IF(O24&gt;N24,1,0)</f>
        <v>0</v>
      </c>
      <c r="AQ24" s="4"/>
    </row>
    <row r="25" spans="1:43" ht="15">
      <c r="A25" s="117">
        <v>8</v>
      </c>
      <c r="B25" s="118">
        <v>41386</v>
      </c>
      <c r="C25" s="119"/>
      <c r="D25" s="120" t="str">
        <f>D24</f>
        <v>TSV Hütschenhausen (N)</v>
      </c>
      <c r="E25" s="121" t="str">
        <f>E9</f>
        <v>TFC "Warriors" Kaiserslautern (N)</v>
      </c>
      <c r="F25" s="122">
        <v>22</v>
      </c>
      <c r="G25" s="123">
        <v>25</v>
      </c>
      <c r="H25" s="124">
        <v>25</v>
      </c>
      <c r="I25" s="125">
        <v>22</v>
      </c>
      <c r="J25" s="122">
        <v>25</v>
      </c>
      <c r="K25" s="123">
        <v>22</v>
      </c>
      <c r="L25" s="124">
        <v>25</v>
      </c>
      <c r="M25" s="125">
        <v>17</v>
      </c>
      <c r="N25" s="122"/>
      <c r="O25" s="123"/>
      <c r="P25" s="126">
        <f t="shared" si="9"/>
        <v>97</v>
      </c>
      <c r="Q25" s="127">
        <f t="shared" si="9"/>
        <v>86</v>
      </c>
      <c r="R25" s="126">
        <f t="shared" si="10"/>
        <v>3</v>
      </c>
      <c r="S25" s="127">
        <f t="shared" si="10"/>
        <v>1</v>
      </c>
      <c r="T25" s="126">
        <f t="shared" si="11"/>
        <v>2</v>
      </c>
      <c r="U25" s="142">
        <f t="shared" si="11"/>
        <v>0</v>
      </c>
      <c r="V25" s="302"/>
      <c r="W25" s="302"/>
      <c r="X25" s="302"/>
      <c r="Y25" s="302"/>
      <c r="Z25" s="302"/>
      <c r="AA25" s="302"/>
      <c r="AB25" s="302"/>
      <c r="AC25" s="303">
        <f ca="1">IF(U25&lt;&gt;"","",IF(C25&lt;&gt;"","verlegt",IF(B25&lt;TODAY(),"offen","")))</f>
      </c>
      <c r="AD25" s="303"/>
      <c r="AE25" s="304">
        <f ca="1">IF(U25&lt;&gt;"","",IF(C25="","",IF(C25&lt;TODAY(),"offen","")))</f>
      </c>
      <c r="AF25" s="304"/>
      <c r="AG25" s="4">
        <f>IF(F25&gt;G25,1,0)</f>
        <v>0</v>
      </c>
      <c r="AH25" s="4">
        <f>IF(G25&gt;F25,1,0)</f>
        <v>1</v>
      </c>
      <c r="AI25" s="4">
        <f>IF(H25&gt;I25,1,0)</f>
        <v>1</v>
      </c>
      <c r="AJ25" s="4">
        <f>IF(I25&gt;H25,1,0)</f>
        <v>0</v>
      </c>
      <c r="AK25" s="4">
        <f>IF(J25&gt;K25,1,0)</f>
        <v>1</v>
      </c>
      <c r="AL25" s="4">
        <f>IF(K25&gt;J25,1,0)</f>
        <v>0</v>
      </c>
      <c r="AM25" s="4">
        <f>IF(L25&gt;M25,1,0)</f>
        <v>1</v>
      </c>
      <c r="AN25" s="4">
        <f>IF(M25&gt;L25,1,0)</f>
        <v>0</v>
      </c>
      <c r="AO25" s="4">
        <f>IF(N25&gt;O25,1,0)</f>
        <v>0</v>
      </c>
      <c r="AP25" s="4">
        <f>IF(O25&gt;N25,1,0)</f>
        <v>0</v>
      </c>
      <c r="AQ25" s="4"/>
    </row>
    <row r="26" spans="1:43" ht="15">
      <c r="A26" s="117">
        <v>6</v>
      </c>
      <c r="B26" s="118">
        <v>41337</v>
      </c>
      <c r="C26" s="119"/>
      <c r="D26" s="120" t="str">
        <f>D25</f>
        <v>TSV Hütschenhausen (N)</v>
      </c>
      <c r="E26" s="121" t="str">
        <f>E12</f>
        <v>VBC Kaiserslautern</v>
      </c>
      <c r="F26" s="122">
        <v>25</v>
      </c>
      <c r="G26" s="123">
        <v>19</v>
      </c>
      <c r="H26" s="124">
        <v>19</v>
      </c>
      <c r="I26" s="125">
        <v>25</v>
      </c>
      <c r="J26" s="122">
        <v>23</v>
      </c>
      <c r="K26" s="123">
        <v>25</v>
      </c>
      <c r="L26" s="124">
        <v>25</v>
      </c>
      <c r="M26" s="125">
        <v>20</v>
      </c>
      <c r="N26" s="122">
        <v>15</v>
      </c>
      <c r="O26" s="123">
        <v>12</v>
      </c>
      <c r="P26" s="126">
        <f t="shared" si="9"/>
        <v>107</v>
      </c>
      <c r="Q26" s="127">
        <f t="shared" si="9"/>
        <v>101</v>
      </c>
      <c r="R26" s="126">
        <f t="shared" si="10"/>
        <v>3</v>
      </c>
      <c r="S26" s="127">
        <f t="shared" si="10"/>
        <v>2</v>
      </c>
      <c r="T26" s="126">
        <f t="shared" si="11"/>
        <v>2</v>
      </c>
      <c r="U26" s="142">
        <f t="shared" si="11"/>
        <v>0</v>
      </c>
      <c r="V26" s="302"/>
      <c r="W26" s="302"/>
      <c r="X26" s="302"/>
      <c r="Y26" s="302"/>
      <c r="Z26" s="302"/>
      <c r="AA26" s="302"/>
      <c r="AB26" s="302"/>
      <c r="AC26" s="303">
        <f ca="1">IF(U26&lt;&gt;"","",IF(C26&lt;&gt;"","verlegt",IF(B26&lt;TODAY(),"offen","")))</f>
      </c>
      <c r="AD26" s="303"/>
      <c r="AE26" s="304">
        <f ca="1">IF(U26&lt;&gt;"","",IF(C26="","",IF(C26&lt;TODAY(),"offen","")))</f>
      </c>
      <c r="AF26" s="304"/>
      <c r="AG26" s="4">
        <f>IF(F26&gt;G26,1,0)</f>
        <v>1</v>
      </c>
      <c r="AH26" s="4">
        <f>IF(G26&gt;F26,1,0)</f>
        <v>0</v>
      </c>
      <c r="AI26" s="4">
        <f>IF(H26&gt;I26,1,0)</f>
        <v>0</v>
      </c>
      <c r="AJ26" s="4">
        <f>IF(I26&gt;H26,1,0)</f>
        <v>1</v>
      </c>
      <c r="AK26" s="4">
        <f>IF(J26&gt;K26,1,0)</f>
        <v>0</v>
      </c>
      <c r="AL26" s="4">
        <f>IF(K26&gt;J26,1,0)</f>
        <v>1</v>
      </c>
      <c r="AM26" s="4">
        <f>IF(L26&gt;M26,1,0)</f>
        <v>1</v>
      </c>
      <c r="AN26" s="4">
        <f>IF(M26&gt;L26,1,0)</f>
        <v>0</v>
      </c>
      <c r="AO26" s="4">
        <f>IF(N26&gt;O26,1,0)</f>
        <v>1</v>
      </c>
      <c r="AP26" s="4">
        <f>IF(O26&gt;N26,1,0)</f>
        <v>0</v>
      </c>
      <c r="AQ26" s="4"/>
    </row>
    <row r="27" spans="1:43" ht="15">
      <c r="A27" s="117">
        <v>2</v>
      </c>
      <c r="B27" s="118">
        <v>41204</v>
      </c>
      <c r="C27" s="128">
        <v>41253</v>
      </c>
      <c r="D27" s="145" t="str">
        <f>D26</f>
        <v>TSV Hütschenhausen (N)</v>
      </c>
      <c r="E27" s="238" t="str">
        <f>E15</f>
        <v>VV Ramstein</v>
      </c>
      <c r="F27" s="122">
        <v>25</v>
      </c>
      <c r="G27" s="123">
        <v>0</v>
      </c>
      <c r="H27" s="124">
        <v>25</v>
      </c>
      <c r="I27" s="125">
        <v>0</v>
      </c>
      <c r="J27" s="122">
        <v>25</v>
      </c>
      <c r="K27" s="123">
        <v>0</v>
      </c>
      <c r="L27" s="124"/>
      <c r="M27" s="125"/>
      <c r="N27" s="122"/>
      <c r="O27" s="123"/>
      <c r="P27" s="126">
        <f t="shared" si="9"/>
        <v>75</v>
      </c>
      <c r="Q27" s="127">
        <f t="shared" si="9"/>
        <v>0</v>
      </c>
      <c r="R27" s="126">
        <f t="shared" si="10"/>
        <v>3</v>
      </c>
      <c r="S27" s="127">
        <f t="shared" si="10"/>
        <v>0</v>
      </c>
      <c r="T27" s="126">
        <f t="shared" si="11"/>
        <v>2</v>
      </c>
      <c r="U27" s="142">
        <f t="shared" si="11"/>
        <v>0</v>
      </c>
      <c r="V27" s="302"/>
      <c r="W27" s="302"/>
      <c r="X27" s="302"/>
      <c r="Y27" s="302"/>
      <c r="Z27" s="302"/>
      <c r="AA27" s="302"/>
      <c r="AB27" s="302"/>
      <c r="AC27" s="303">
        <f ca="1">IF(U27&lt;&gt;"","",IF(C27&lt;&gt;"","verlegt",IF(B27&lt;TODAY(),"offen","")))</f>
      </c>
      <c r="AD27" s="303"/>
      <c r="AE27" s="304">
        <f ca="1">IF(U27&lt;&gt;"","",IF(C27="","",IF(C27&lt;TODAY(),"offen","")))</f>
      </c>
      <c r="AF27" s="304"/>
      <c r="AG27" s="4">
        <f>IF(F27&gt;G27,1,0)</f>
        <v>1</v>
      </c>
      <c r="AH27" s="4">
        <f>IF(G27&gt;F27,1,0)</f>
        <v>0</v>
      </c>
      <c r="AI27" s="4">
        <f>IF(H27&gt;I27,1,0)</f>
        <v>1</v>
      </c>
      <c r="AJ27" s="4">
        <f>IF(I27&gt;H27,1,0)</f>
        <v>0</v>
      </c>
      <c r="AK27" s="4">
        <f>IF(J27&gt;K27,1,0)</f>
        <v>1</v>
      </c>
      <c r="AL27" s="4">
        <f>IF(K27&gt;J27,1,0)</f>
        <v>0</v>
      </c>
      <c r="AM27" s="4">
        <f>IF(L27&gt;M27,1,0)</f>
        <v>0</v>
      </c>
      <c r="AN27" s="4">
        <f>IF(M27&gt;L27,1,0)</f>
        <v>0</v>
      </c>
      <c r="AO27" s="4">
        <f>IF(N27&gt;O27,1,0)</f>
        <v>0</v>
      </c>
      <c r="AP27" s="4">
        <f>IF(O27&gt;N27,1,0)</f>
        <v>0</v>
      </c>
      <c r="AQ27" s="4"/>
    </row>
    <row r="28" spans="1:43" ht="15">
      <c r="A28" s="130">
        <v>10</v>
      </c>
      <c r="B28" s="131">
        <v>41428</v>
      </c>
      <c r="C28" s="132"/>
      <c r="D28" s="133" t="str">
        <f>D27</f>
        <v>TSV Hütschenhausen (N)</v>
      </c>
      <c r="E28" s="270" t="str">
        <f>E18</f>
        <v>TV Rodenbach (MP)</v>
      </c>
      <c r="F28" s="135">
        <v>25</v>
      </c>
      <c r="G28" s="136">
        <v>0</v>
      </c>
      <c r="H28" s="137">
        <v>25</v>
      </c>
      <c r="I28" s="138">
        <v>0</v>
      </c>
      <c r="J28" s="135">
        <v>25</v>
      </c>
      <c r="K28" s="136">
        <v>0</v>
      </c>
      <c r="L28" s="137"/>
      <c r="M28" s="138"/>
      <c r="N28" s="135"/>
      <c r="O28" s="136"/>
      <c r="P28" s="139">
        <f t="shared" si="9"/>
        <v>75</v>
      </c>
      <c r="Q28" s="140">
        <f t="shared" si="9"/>
        <v>0</v>
      </c>
      <c r="R28" s="139">
        <f t="shared" si="10"/>
        <v>3</v>
      </c>
      <c r="S28" s="140">
        <f t="shared" si="10"/>
        <v>0</v>
      </c>
      <c r="T28" s="139">
        <f t="shared" si="11"/>
        <v>2</v>
      </c>
      <c r="U28" s="143">
        <f t="shared" si="11"/>
        <v>0</v>
      </c>
      <c r="V28" s="299"/>
      <c r="W28" s="299"/>
      <c r="X28" s="299"/>
      <c r="Y28" s="299"/>
      <c r="Z28" s="299"/>
      <c r="AA28" s="299"/>
      <c r="AB28" s="299"/>
      <c r="AC28" s="300">
        <f ca="1">IF(U28&lt;&gt;"","",IF(C28&lt;&gt;"","verlegt",IF(B28&lt;TODAY(),"offen","")))</f>
      </c>
      <c r="AD28" s="300"/>
      <c r="AE28" s="301">
        <f ca="1">IF(U28&lt;&gt;"","",IF(C28="","",IF(C28&lt;TODAY(),"offen","")))</f>
      </c>
      <c r="AF28" s="301"/>
      <c r="AG28" s="4">
        <f>IF(F28&gt;G28,1,0)</f>
        <v>1</v>
      </c>
      <c r="AH28" s="4">
        <f>IF(G28&gt;F28,1,0)</f>
        <v>0</v>
      </c>
      <c r="AI28" s="4">
        <f>IF(H28&gt;I28,1,0)</f>
        <v>1</v>
      </c>
      <c r="AJ28" s="4">
        <f>IF(I28&gt;H28,1,0)</f>
        <v>0</v>
      </c>
      <c r="AK28" s="4">
        <f>IF(J28&gt;K28,1,0)</f>
        <v>1</v>
      </c>
      <c r="AL28" s="4">
        <f>IF(K28&gt;J28,1,0)</f>
        <v>0</v>
      </c>
      <c r="AM28" s="4">
        <f>IF(L28&gt;M28,1,0)</f>
        <v>0</v>
      </c>
      <c r="AN28" s="4">
        <f>IF(M28&gt;L28,1,0)</f>
        <v>0</v>
      </c>
      <c r="AO28" s="4">
        <f>IF(N28&gt;O28,1,0)</f>
        <v>0</v>
      </c>
      <c r="AP28" s="4">
        <f>IF(O28&gt;N28,1,0)</f>
        <v>0</v>
      </c>
      <c r="AQ28" s="4"/>
    </row>
    <row r="29" spans="22:43" ht="15">
      <c r="V29" s="37"/>
      <c r="W29" s="37"/>
      <c r="X29" s="3"/>
      <c r="Y29" s="3"/>
      <c r="Z29" s="3"/>
      <c r="AA29" s="3"/>
      <c r="AB29" s="3"/>
      <c r="AC29" s="3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5">
      <c r="A30" s="106">
        <v>9</v>
      </c>
      <c r="B30" s="107">
        <v>41400</v>
      </c>
      <c r="C30" s="108"/>
      <c r="D30" s="109" t="str">
        <f>E6</f>
        <v>TFC Kaiserslautern </v>
      </c>
      <c r="E30" s="110" t="str">
        <f>E3</f>
        <v>TSV Hütschenhausen (N)</v>
      </c>
      <c r="F30" s="111">
        <v>25</v>
      </c>
      <c r="G30" s="112">
        <v>21</v>
      </c>
      <c r="H30" s="113">
        <v>25</v>
      </c>
      <c r="I30" s="114">
        <v>22</v>
      </c>
      <c r="J30" s="111">
        <v>25</v>
      </c>
      <c r="K30" s="112">
        <v>23</v>
      </c>
      <c r="L30" s="113"/>
      <c r="M30" s="114"/>
      <c r="N30" s="111"/>
      <c r="O30" s="112"/>
      <c r="P30" s="115">
        <f aca="true" t="shared" si="12" ref="P30:Q34">IF(F30="","",F30+H30+J30+L30+N30)</f>
        <v>75</v>
      </c>
      <c r="Q30" s="141">
        <f t="shared" si="12"/>
        <v>66</v>
      </c>
      <c r="R30" s="115">
        <f aca="true" t="shared" si="13" ref="R30:S34">IF(F30="","",AG30+AI30+AK30+AM30+AO30)</f>
        <v>3</v>
      </c>
      <c r="S30" s="141">
        <f t="shared" si="13"/>
        <v>0</v>
      </c>
      <c r="T30" s="115">
        <f aca="true" t="shared" si="14" ref="T30:U34">IF(R30="","",IF(R30=3,2,0))</f>
        <v>2</v>
      </c>
      <c r="U30" s="141">
        <f t="shared" si="14"/>
        <v>0</v>
      </c>
      <c r="V30" s="305"/>
      <c r="W30" s="305"/>
      <c r="X30" s="305"/>
      <c r="Y30" s="305"/>
      <c r="Z30" s="305"/>
      <c r="AA30" s="305"/>
      <c r="AB30" s="305"/>
      <c r="AC30" s="306">
        <f ca="1">IF(U30&lt;&gt;"","",IF(C30&lt;&gt;"","verlegt",IF(B30&lt;TODAY(),"offen","")))</f>
      </c>
      <c r="AD30" s="306"/>
      <c r="AE30" s="307">
        <f ca="1">IF(U30&lt;&gt;"","",IF(C30="","",IF(C30&lt;TODAY(),"offen","")))</f>
      </c>
      <c r="AF30" s="307"/>
      <c r="AG30" s="4">
        <f>IF(F30&gt;G30,1,0)</f>
        <v>1</v>
      </c>
      <c r="AH30" s="4">
        <f>IF(G30&gt;F30,1,0)</f>
        <v>0</v>
      </c>
      <c r="AI30" s="4">
        <f>IF(H30&gt;I30,1,0)</f>
        <v>1</v>
      </c>
      <c r="AJ30" s="4">
        <f>IF(I30&gt;H30,1,0)</f>
        <v>0</v>
      </c>
      <c r="AK30" s="4">
        <f>IF(J30&gt;K30,1,0)</f>
        <v>1</v>
      </c>
      <c r="AL30" s="4">
        <f>IF(K30&gt;J30,1,0)</f>
        <v>0</v>
      </c>
      <c r="AM30" s="4">
        <f>IF(L30&gt;M30,1,0)</f>
        <v>0</v>
      </c>
      <c r="AN30" s="4">
        <f>IF(M30&gt;L30,1,0)</f>
        <v>0</v>
      </c>
      <c r="AO30" s="4">
        <f>IF(N30&gt;O30,1,0)</f>
        <v>0</v>
      </c>
      <c r="AP30" s="4">
        <f>IF(O30&gt;N30,1,0)</f>
        <v>0</v>
      </c>
      <c r="AQ30" s="4"/>
    </row>
    <row r="31" spans="1:43" ht="15">
      <c r="A31" s="117">
        <v>6</v>
      </c>
      <c r="B31" s="118">
        <v>41337</v>
      </c>
      <c r="C31" s="119" t="s">
        <v>29</v>
      </c>
      <c r="D31" s="120" t="str">
        <f>D30</f>
        <v>TFC Kaiserslautern </v>
      </c>
      <c r="E31" s="241" t="str">
        <f>E9</f>
        <v>TFC "Warriors" Kaiserslautern (N)</v>
      </c>
      <c r="F31" s="122">
        <v>25</v>
      </c>
      <c r="G31" s="123">
        <v>0</v>
      </c>
      <c r="H31" s="124">
        <v>25</v>
      </c>
      <c r="I31" s="125">
        <v>0</v>
      </c>
      <c r="J31" s="122">
        <v>25</v>
      </c>
      <c r="K31" s="123">
        <v>0</v>
      </c>
      <c r="L31" s="124"/>
      <c r="M31" s="125"/>
      <c r="N31" s="122"/>
      <c r="O31" s="123"/>
      <c r="P31" s="126">
        <f t="shared" si="12"/>
        <v>75</v>
      </c>
      <c r="Q31" s="142">
        <f t="shared" si="12"/>
        <v>0</v>
      </c>
      <c r="R31" s="126">
        <f t="shared" si="13"/>
        <v>3</v>
      </c>
      <c r="S31" s="142">
        <f t="shared" si="13"/>
        <v>0</v>
      </c>
      <c r="T31" s="126">
        <f t="shared" si="14"/>
        <v>2</v>
      </c>
      <c r="U31" s="142">
        <f t="shared" si="14"/>
        <v>0</v>
      </c>
      <c r="V31" s="302"/>
      <c r="W31" s="302"/>
      <c r="X31" s="302"/>
      <c r="Y31" s="302"/>
      <c r="Z31" s="302"/>
      <c r="AA31" s="302"/>
      <c r="AB31" s="302"/>
      <c r="AC31" s="303">
        <f ca="1">IF(U31&lt;&gt;"","",IF(C31&lt;&gt;"","verlegt",IF(B31&lt;TODAY(),"offen","")))</f>
      </c>
      <c r="AD31" s="303"/>
      <c r="AE31" s="304">
        <f ca="1">IF(U31&lt;&gt;"","",IF(C31="","",IF(C31&lt;TODAY(),"offen","")))</f>
      </c>
      <c r="AF31" s="304"/>
      <c r="AG31" s="4">
        <f>IF(F31&gt;G31,1,0)</f>
        <v>1</v>
      </c>
      <c r="AH31" s="4">
        <f>IF(G31&gt;F31,1,0)</f>
        <v>0</v>
      </c>
      <c r="AI31" s="4">
        <f>IF(H31&gt;I31,1,0)</f>
        <v>1</v>
      </c>
      <c r="AJ31" s="4">
        <f>IF(I31&gt;H31,1,0)</f>
        <v>0</v>
      </c>
      <c r="AK31" s="4">
        <f>IF(J31&gt;K31,1,0)</f>
        <v>1</v>
      </c>
      <c r="AL31" s="4">
        <f>IF(K31&gt;J31,1,0)</f>
        <v>0</v>
      </c>
      <c r="AM31" s="4">
        <f>IF(L31&gt;M31,1,0)</f>
        <v>0</v>
      </c>
      <c r="AN31" s="4">
        <f>IF(M31&gt;L31,1,0)</f>
        <v>0</v>
      </c>
      <c r="AO31" s="4">
        <f>IF(N31&gt;O31,1,0)</f>
        <v>0</v>
      </c>
      <c r="AP31" s="4">
        <f>IF(O31&gt;N31,1,0)</f>
        <v>0</v>
      </c>
      <c r="AQ31" s="4"/>
    </row>
    <row r="32" spans="1:43" ht="15">
      <c r="A32" s="117">
        <v>2</v>
      </c>
      <c r="B32" s="118">
        <v>41204</v>
      </c>
      <c r="C32" s="119"/>
      <c r="D32" s="120" t="str">
        <f>D31</f>
        <v>TFC Kaiserslautern </v>
      </c>
      <c r="E32" s="121" t="str">
        <f>E12</f>
        <v>VBC Kaiserslautern</v>
      </c>
      <c r="F32" s="122">
        <v>19</v>
      </c>
      <c r="G32" s="123">
        <v>25</v>
      </c>
      <c r="H32" s="124">
        <v>11</v>
      </c>
      <c r="I32" s="125">
        <v>25</v>
      </c>
      <c r="J32" s="122">
        <v>23</v>
      </c>
      <c r="K32" s="123">
        <v>25</v>
      </c>
      <c r="L32" s="124"/>
      <c r="M32" s="125"/>
      <c r="N32" s="122"/>
      <c r="O32" s="123"/>
      <c r="P32" s="126">
        <f t="shared" si="12"/>
        <v>53</v>
      </c>
      <c r="Q32" s="142">
        <f t="shared" si="12"/>
        <v>75</v>
      </c>
      <c r="R32" s="126">
        <f t="shared" si="13"/>
        <v>0</v>
      </c>
      <c r="S32" s="142">
        <f t="shared" si="13"/>
        <v>3</v>
      </c>
      <c r="T32" s="126">
        <f t="shared" si="14"/>
        <v>0</v>
      </c>
      <c r="U32" s="142">
        <f t="shared" si="14"/>
        <v>2</v>
      </c>
      <c r="V32" s="302"/>
      <c r="W32" s="302"/>
      <c r="X32" s="302"/>
      <c r="Y32" s="302"/>
      <c r="Z32" s="302"/>
      <c r="AA32" s="302"/>
      <c r="AB32" s="302"/>
      <c r="AC32" s="303">
        <f ca="1">IF(U32&lt;&gt;"","",IF(C32&lt;&gt;"","verlegt",IF(B32&lt;TODAY(),"offen","")))</f>
      </c>
      <c r="AD32" s="303"/>
      <c r="AE32" s="304">
        <f ca="1">IF(U32&lt;&gt;"","",IF(C32="","",IF(C32&lt;TODAY(),"offen","")))</f>
      </c>
      <c r="AF32" s="304"/>
      <c r="AG32" s="4">
        <f>IF(F32&gt;G32,1,0)</f>
        <v>0</v>
      </c>
      <c r="AH32" s="4">
        <f>IF(G32&gt;F32,1,0)</f>
        <v>1</v>
      </c>
      <c r="AI32" s="4">
        <f>IF(H32&gt;I32,1,0)</f>
        <v>0</v>
      </c>
      <c r="AJ32" s="4">
        <f>IF(I32&gt;H32,1,0)</f>
        <v>1</v>
      </c>
      <c r="AK32" s="4">
        <f>IF(J32&gt;K32,1,0)</f>
        <v>0</v>
      </c>
      <c r="AL32" s="4">
        <f>IF(K32&gt;J32,1,0)</f>
        <v>1</v>
      </c>
      <c r="AM32" s="4">
        <f>IF(L32&gt;M32,1,0)</f>
        <v>0</v>
      </c>
      <c r="AN32" s="4">
        <f>IF(M32&gt;L32,1,0)</f>
        <v>0</v>
      </c>
      <c r="AO32" s="4">
        <f>IF(N32&gt;O32,1,0)</f>
        <v>0</v>
      </c>
      <c r="AP32" s="4">
        <f>IF(O32&gt;N32,1,0)</f>
        <v>0</v>
      </c>
      <c r="AQ32" s="4"/>
    </row>
    <row r="33" spans="1:43" ht="15">
      <c r="A33" s="117">
        <v>5</v>
      </c>
      <c r="B33" s="118">
        <v>41295</v>
      </c>
      <c r="C33" s="119"/>
      <c r="D33" s="120" t="str">
        <f>D32</f>
        <v>TFC Kaiserslautern </v>
      </c>
      <c r="E33" s="241" t="str">
        <f>E15</f>
        <v>VV Ramstein</v>
      </c>
      <c r="F33" s="122">
        <v>25</v>
      </c>
      <c r="G33" s="123">
        <v>0</v>
      </c>
      <c r="H33" s="124">
        <v>25</v>
      </c>
      <c r="I33" s="125">
        <v>0</v>
      </c>
      <c r="J33" s="122">
        <v>25</v>
      </c>
      <c r="K33" s="123">
        <v>0</v>
      </c>
      <c r="L33" s="124"/>
      <c r="M33" s="125"/>
      <c r="N33" s="122"/>
      <c r="O33" s="123"/>
      <c r="P33" s="126">
        <f t="shared" si="12"/>
        <v>75</v>
      </c>
      <c r="Q33" s="142">
        <f t="shared" si="12"/>
        <v>0</v>
      </c>
      <c r="R33" s="126">
        <f t="shared" si="13"/>
        <v>3</v>
      </c>
      <c r="S33" s="142">
        <f t="shared" si="13"/>
        <v>0</v>
      </c>
      <c r="T33" s="126">
        <f t="shared" si="14"/>
        <v>2</v>
      </c>
      <c r="U33" s="142">
        <f t="shared" si="14"/>
        <v>0</v>
      </c>
      <c r="V33" s="302"/>
      <c r="W33" s="302"/>
      <c r="X33" s="302"/>
      <c r="Y33" s="302"/>
      <c r="Z33" s="302"/>
      <c r="AA33" s="302"/>
      <c r="AB33" s="302"/>
      <c r="AC33" s="303">
        <f ca="1">IF(U33&lt;&gt;"","",IF(C33&lt;&gt;"","verlegt",IF(B33&lt;TODAY(),"offen","")))</f>
      </c>
      <c r="AD33" s="303"/>
      <c r="AE33" s="304">
        <f ca="1">IF(U33&lt;&gt;"","",IF(C33="","",IF(C33&lt;TODAY(),"offen","")))</f>
      </c>
      <c r="AF33" s="304"/>
      <c r="AG33" s="4">
        <f>IF(F33&gt;G33,1,0)</f>
        <v>1</v>
      </c>
      <c r="AH33" s="4">
        <f>IF(G33&gt;F33,1,0)</f>
        <v>0</v>
      </c>
      <c r="AI33" s="4">
        <f>IF(H33&gt;I33,1,0)</f>
        <v>1</v>
      </c>
      <c r="AJ33" s="4">
        <f>IF(I33&gt;H33,1,0)</f>
        <v>0</v>
      </c>
      <c r="AK33" s="4">
        <f>IF(J33&gt;K33,1,0)</f>
        <v>1</v>
      </c>
      <c r="AL33" s="4">
        <f>IF(K33&gt;J33,1,0)</f>
        <v>0</v>
      </c>
      <c r="AM33" s="4">
        <f>IF(L33&gt;M33,1,0)</f>
        <v>0</v>
      </c>
      <c r="AN33" s="4">
        <f>IF(M33&gt;L33,1,0)</f>
        <v>0</v>
      </c>
      <c r="AO33" s="4">
        <f>IF(N33&gt;O33,1,0)</f>
        <v>0</v>
      </c>
      <c r="AP33" s="4">
        <f>IF(O33&gt;N33,1,0)</f>
        <v>0</v>
      </c>
      <c r="AQ33" s="4"/>
    </row>
    <row r="34" spans="1:43" ht="15">
      <c r="A34" s="130">
        <v>8</v>
      </c>
      <c r="B34" s="131">
        <v>41386</v>
      </c>
      <c r="C34" s="132"/>
      <c r="D34" s="133" t="str">
        <f>D33</f>
        <v>TFC Kaiserslautern </v>
      </c>
      <c r="E34" s="134" t="str">
        <f>E18</f>
        <v>TV Rodenbach (MP)</v>
      </c>
      <c r="F34" s="135">
        <v>25</v>
      </c>
      <c r="G34" s="136">
        <v>18</v>
      </c>
      <c r="H34" s="137">
        <v>25</v>
      </c>
      <c r="I34" s="138">
        <v>11</v>
      </c>
      <c r="J34" s="135">
        <v>25</v>
      </c>
      <c r="K34" s="136">
        <v>23</v>
      </c>
      <c r="L34" s="137"/>
      <c r="M34" s="138"/>
      <c r="N34" s="135"/>
      <c r="O34" s="136"/>
      <c r="P34" s="139">
        <f t="shared" si="12"/>
        <v>75</v>
      </c>
      <c r="Q34" s="143">
        <f t="shared" si="12"/>
        <v>52</v>
      </c>
      <c r="R34" s="139">
        <f t="shared" si="13"/>
        <v>3</v>
      </c>
      <c r="S34" s="143">
        <f t="shared" si="13"/>
        <v>0</v>
      </c>
      <c r="T34" s="139">
        <f t="shared" si="14"/>
        <v>2</v>
      </c>
      <c r="U34" s="143">
        <f t="shared" si="14"/>
        <v>0</v>
      </c>
      <c r="V34" s="299"/>
      <c r="W34" s="299"/>
      <c r="X34" s="299"/>
      <c r="Y34" s="299"/>
      <c r="Z34" s="299"/>
      <c r="AA34" s="299"/>
      <c r="AB34" s="299"/>
      <c r="AC34" s="300">
        <f ca="1">IF(U34&lt;&gt;"","",IF(C34&lt;&gt;"","verlegt",IF(B34&lt;TODAY(),"offen","")))</f>
      </c>
      <c r="AD34" s="300"/>
      <c r="AE34" s="301">
        <f ca="1">IF(U34&lt;&gt;"","",IF(C34="","",IF(C34&lt;TODAY(),"offen","")))</f>
      </c>
      <c r="AF34" s="301"/>
      <c r="AG34" s="4">
        <f>IF(F34&gt;G34,1,0)</f>
        <v>1</v>
      </c>
      <c r="AH34" s="4">
        <f>IF(G34&gt;F34,1,0)</f>
        <v>0</v>
      </c>
      <c r="AI34" s="4">
        <f>IF(H34&gt;I34,1,0)</f>
        <v>1</v>
      </c>
      <c r="AJ34" s="4">
        <f>IF(I34&gt;H34,1,0)</f>
        <v>0</v>
      </c>
      <c r="AK34" s="4">
        <f>IF(J34&gt;K34,1,0)</f>
        <v>1</v>
      </c>
      <c r="AL34" s="4">
        <f>IF(K34&gt;J34,1,0)</f>
        <v>0</v>
      </c>
      <c r="AM34" s="4">
        <f>IF(L34&gt;M34,1,0)</f>
        <v>0</v>
      </c>
      <c r="AN34" s="4">
        <f>IF(M34&gt;L34,1,0)</f>
        <v>0</v>
      </c>
      <c r="AO34" s="4">
        <f>IF(N34&gt;O34,1,0)</f>
        <v>0</v>
      </c>
      <c r="AP34" s="4">
        <f>IF(O34&gt;N34,1,0)</f>
        <v>0</v>
      </c>
      <c r="AQ34" s="4"/>
    </row>
    <row r="35" spans="22:43" ht="15">
      <c r="V35" s="37"/>
      <c r="W35" s="37"/>
      <c r="X35" s="3"/>
      <c r="Y35" s="3"/>
      <c r="Z35" s="3"/>
      <c r="AA35" s="3"/>
      <c r="AB35" s="3"/>
      <c r="AC35" s="3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5">
      <c r="A36" s="106">
        <v>3</v>
      </c>
      <c r="B36" s="107">
        <v>41225</v>
      </c>
      <c r="C36" s="108" t="s">
        <v>29</v>
      </c>
      <c r="D36" s="298" t="str">
        <f>E9</f>
        <v>TFC "Warriors" Kaiserslautern (N)</v>
      </c>
      <c r="E36" s="110" t="str">
        <f>E3</f>
        <v>TSV Hütschenhausen (N)</v>
      </c>
      <c r="F36" s="111">
        <v>0</v>
      </c>
      <c r="G36" s="112">
        <v>25</v>
      </c>
      <c r="H36" s="113">
        <v>0</v>
      </c>
      <c r="I36" s="114">
        <v>25</v>
      </c>
      <c r="J36" s="111">
        <v>0</v>
      </c>
      <c r="K36" s="112">
        <v>25</v>
      </c>
      <c r="L36" s="113"/>
      <c r="M36" s="114"/>
      <c r="N36" s="111"/>
      <c r="O36" s="112"/>
      <c r="P36" s="115">
        <f aca="true" t="shared" si="15" ref="P36:Q40">IF(F36="","",F36+H36+J36+L36+N36)</f>
        <v>0</v>
      </c>
      <c r="Q36" s="141">
        <f t="shared" si="15"/>
        <v>75</v>
      </c>
      <c r="R36" s="115">
        <f aca="true" t="shared" si="16" ref="R36:S40">IF(F36="","",AG36+AI36+AK36+AM36+AO36)</f>
        <v>0</v>
      </c>
      <c r="S36" s="141">
        <f t="shared" si="16"/>
        <v>3</v>
      </c>
      <c r="T36" s="115">
        <f aca="true" t="shared" si="17" ref="T36:U40">IF(R36="","",IF(R36=3,2,0))</f>
        <v>0</v>
      </c>
      <c r="U36" s="141">
        <f t="shared" si="17"/>
        <v>2</v>
      </c>
      <c r="V36" s="305"/>
      <c r="W36" s="305"/>
      <c r="X36" s="305"/>
      <c r="Y36" s="305"/>
      <c r="Z36" s="305"/>
      <c r="AA36" s="305"/>
      <c r="AB36" s="305"/>
      <c r="AC36" s="306">
        <f ca="1">IF(U36&lt;&gt;"","",IF(C36&lt;&gt;"","verlegt",IF(B36&lt;TODAY(),"offen","")))</f>
      </c>
      <c r="AD36" s="306"/>
      <c r="AE36" s="307">
        <f ca="1">IF(U36&lt;&gt;"","",IF(C36="","",IF(C36&lt;TODAY(),"offen","")))</f>
      </c>
      <c r="AF36" s="307"/>
      <c r="AG36" s="4">
        <f>IF(F36&gt;G36,1,0)</f>
        <v>0</v>
      </c>
      <c r="AH36" s="4">
        <f>IF(G36&gt;F36,1,0)</f>
        <v>1</v>
      </c>
      <c r="AI36" s="4">
        <f>IF(H36&gt;I36,1,0)</f>
        <v>0</v>
      </c>
      <c r="AJ36" s="4">
        <f>IF(I36&gt;H36,1,0)</f>
        <v>1</v>
      </c>
      <c r="AK36" s="4">
        <f>IF(J36&gt;K36,1,0)</f>
        <v>0</v>
      </c>
      <c r="AL36" s="4">
        <f>IF(K36&gt;J36,1,0)</f>
        <v>1</v>
      </c>
      <c r="AM36" s="4">
        <f>IF(L36&gt;M36,1,0)</f>
        <v>0</v>
      </c>
      <c r="AN36" s="4">
        <f>IF(M36&gt;L36,1,0)</f>
        <v>0</v>
      </c>
      <c r="AO36" s="4">
        <f>IF(N36&gt;O36,1,0)</f>
        <v>0</v>
      </c>
      <c r="AP36" s="4">
        <f>IF(O36&gt;N36,1,0)</f>
        <v>0</v>
      </c>
      <c r="AQ36" s="4"/>
    </row>
    <row r="37" spans="1:43" ht="15">
      <c r="A37" s="117">
        <v>1</v>
      </c>
      <c r="B37" s="118">
        <v>41162</v>
      </c>
      <c r="C37" s="119" t="s">
        <v>29</v>
      </c>
      <c r="D37" s="120" t="str">
        <f>D36</f>
        <v>TFC "Warriors" Kaiserslautern (N)</v>
      </c>
      <c r="E37" s="294" t="str">
        <f>E6</f>
        <v>TFC Kaiserslautern </v>
      </c>
      <c r="F37" s="122">
        <v>25</v>
      </c>
      <c r="G37" s="123">
        <v>0</v>
      </c>
      <c r="H37" s="124">
        <v>25</v>
      </c>
      <c r="I37" s="125">
        <v>0</v>
      </c>
      <c r="J37" s="122">
        <v>25</v>
      </c>
      <c r="K37" s="123">
        <v>0</v>
      </c>
      <c r="L37" s="124"/>
      <c r="M37" s="125"/>
      <c r="N37" s="122"/>
      <c r="O37" s="123"/>
      <c r="P37" s="126">
        <f t="shared" si="15"/>
        <v>75</v>
      </c>
      <c r="Q37" s="142">
        <f t="shared" si="15"/>
        <v>0</v>
      </c>
      <c r="R37" s="126">
        <f t="shared" si="16"/>
        <v>3</v>
      </c>
      <c r="S37" s="142">
        <f t="shared" si="16"/>
        <v>0</v>
      </c>
      <c r="T37" s="126">
        <f t="shared" si="17"/>
        <v>2</v>
      </c>
      <c r="U37" s="142">
        <f t="shared" si="17"/>
        <v>0</v>
      </c>
      <c r="V37" s="302"/>
      <c r="W37" s="302"/>
      <c r="X37" s="302"/>
      <c r="Y37" s="302"/>
      <c r="Z37" s="302"/>
      <c r="AA37" s="302"/>
      <c r="AB37" s="302"/>
      <c r="AC37" s="303">
        <f ca="1">IF(U37&lt;&gt;"","",IF(C37&lt;&gt;"","verlegt",IF(B37&lt;TODAY(),"offen","")))</f>
      </c>
      <c r="AD37" s="303"/>
      <c r="AE37" s="304">
        <f ca="1">IF(U37&lt;&gt;"","",IF(C37="","",IF(C37&lt;TODAY(),"offen","")))</f>
      </c>
      <c r="AF37" s="304"/>
      <c r="AG37" s="4">
        <f>IF(F37&gt;G37,1,0)</f>
        <v>1</v>
      </c>
      <c r="AH37" s="4">
        <f>IF(G37&gt;F37,1,0)</f>
        <v>0</v>
      </c>
      <c r="AI37" s="4">
        <f>IF(H37&gt;I37,1,0)</f>
        <v>1</v>
      </c>
      <c r="AJ37" s="4">
        <f>IF(I37&gt;H37,1,0)</f>
        <v>0</v>
      </c>
      <c r="AK37" s="4">
        <f>IF(J37&gt;K37,1,0)</f>
        <v>1</v>
      </c>
      <c r="AL37" s="4">
        <f>IF(K37&gt;J37,1,0)</f>
        <v>0</v>
      </c>
      <c r="AM37" s="4">
        <f>IF(L37&gt;M37,1,0)</f>
        <v>0</v>
      </c>
      <c r="AN37" s="4">
        <f>IF(M37&gt;L37,1,0)</f>
        <v>0</v>
      </c>
      <c r="AO37" s="4">
        <f>IF(N37&gt;O37,1,0)</f>
        <v>0</v>
      </c>
      <c r="AP37" s="4">
        <f>IF(O37&gt;N37,1,0)</f>
        <v>0</v>
      </c>
      <c r="AQ37" s="4"/>
    </row>
    <row r="38" spans="1:43" ht="15">
      <c r="A38" s="117">
        <v>5</v>
      </c>
      <c r="B38" s="118">
        <v>41295</v>
      </c>
      <c r="C38" s="119"/>
      <c r="D38" s="120" t="str">
        <f>D37</f>
        <v>TFC "Warriors" Kaiserslautern (N)</v>
      </c>
      <c r="E38" s="121" t="str">
        <f>E12</f>
        <v>VBC Kaiserslautern</v>
      </c>
      <c r="F38" s="122">
        <v>16</v>
      </c>
      <c r="G38" s="123">
        <v>25</v>
      </c>
      <c r="H38" s="124">
        <v>20</v>
      </c>
      <c r="I38" s="125">
        <v>25</v>
      </c>
      <c r="J38" s="122">
        <v>19</v>
      </c>
      <c r="K38" s="123">
        <v>25</v>
      </c>
      <c r="L38" s="124"/>
      <c r="M38" s="125"/>
      <c r="N38" s="122"/>
      <c r="O38" s="123"/>
      <c r="P38" s="126">
        <f t="shared" si="15"/>
        <v>55</v>
      </c>
      <c r="Q38" s="142">
        <f t="shared" si="15"/>
        <v>75</v>
      </c>
      <c r="R38" s="126">
        <f t="shared" si="16"/>
        <v>0</v>
      </c>
      <c r="S38" s="142">
        <f t="shared" si="16"/>
        <v>3</v>
      </c>
      <c r="T38" s="126">
        <f t="shared" si="17"/>
        <v>0</v>
      </c>
      <c r="U38" s="142">
        <f t="shared" si="17"/>
        <v>2</v>
      </c>
      <c r="V38" s="302"/>
      <c r="W38" s="302"/>
      <c r="X38" s="302"/>
      <c r="Y38" s="302"/>
      <c r="Z38" s="302"/>
      <c r="AA38" s="302"/>
      <c r="AB38" s="302"/>
      <c r="AC38" s="303">
        <f ca="1">IF(U38&lt;&gt;"","",IF(C38&lt;&gt;"","verlegt",IF(B38&lt;TODAY(),"offen","")))</f>
      </c>
      <c r="AD38" s="303"/>
      <c r="AE38" s="304">
        <f ca="1">IF(U38&lt;&gt;"","",IF(C38="","",IF(C38&lt;TODAY(),"offen","")))</f>
      </c>
      <c r="AF38" s="304"/>
      <c r="AG38" s="4">
        <f>IF(F38&gt;G38,1,0)</f>
        <v>0</v>
      </c>
      <c r="AH38" s="4">
        <f>IF(G38&gt;F38,1,0)</f>
        <v>1</v>
      </c>
      <c r="AI38" s="4">
        <f>IF(H38&gt;I38,1,0)</f>
        <v>0</v>
      </c>
      <c r="AJ38" s="4">
        <f>IF(I38&gt;H38,1,0)</f>
        <v>1</v>
      </c>
      <c r="AK38" s="4">
        <f>IF(J38&gt;K38,1,0)</f>
        <v>0</v>
      </c>
      <c r="AL38" s="4">
        <f>IF(K38&gt;J38,1,0)</f>
        <v>1</v>
      </c>
      <c r="AM38" s="4">
        <f>IF(L38&gt;M38,1,0)</f>
        <v>0</v>
      </c>
      <c r="AN38" s="4">
        <f>IF(M38&gt;L38,1,0)</f>
        <v>0</v>
      </c>
      <c r="AO38" s="4">
        <f>IF(N38&gt;O38,1,0)</f>
        <v>0</v>
      </c>
      <c r="AP38" s="4">
        <f>IF(O38&gt;N38,1,0)</f>
        <v>0</v>
      </c>
      <c r="AQ38" s="4"/>
    </row>
    <row r="39" spans="1:43" ht="15">
      <c r="A39" s="117">
        <v>9</v>
      </c>
      <c r="B39" s="118">
        <v>41400</v>
      </c>
      <c r="C39" s="119"/>
      <c r="D39" s="120" t="str">
        <f>D38</f>
        <v>TFC "Warriors" Kaiserslautern (N)</v>
      </c>
      <c r="E39" s="241" t="str">
        <f>E15</f>
        <v>VV Ramstein</v>
      </c>
      <c r="F39" s="122">
        <v>25</v>
      </c>
      <c r="G39" s="123">
        <v>0</v>
      </c>
      <c r="H39" s="124">
        <v>25</v>
      </c>
      <c r="I39" s="125">
        <v>0</v>
      </c>
      <c r="J39" s="122">
        <v>25</v>
      </c>
      <c r="K39" s="123">
        <v>0</v>
      </c>
      <c r="L39" s="124"/>
      <c r="M39" s="125"/>
      <c r="N39" s="122"/>
      <c r="O39" s="123"/>
      <c r="P39" s="126">
        <f t="shared" si="15"/>
        <v>75</v>
      </c>
      <c r="Q39" s="142">
        <f t="shared" si="15"/>
        <v>0</v>
      </c>
      <c r="R39" s="126">
        <f t="shared" si="16"/>
        <v>3</v>
      </c>
      <c r="S39" s="142">
        <f t="shared" si="16"/>
        <v>0</v>
      </c>
      <c r="T39" s="126">
        <f t="shared" si="17"/>
        <v>2</v>
      </c>
      <c r="U39" s="142">
        <f t="shared" si="17"/>
        <v>0</v>
      </c>
      <c r="V39" s="302"/>
      <c r="W39" s="302"/>
      <c r="X39" s="302"/>
      <c r="Y39" s="302"/>
      <c r="Z39" s="302"/>
      <c r="AA39" s="302"/>
      <c r="AB39" s="302"/>
      <c r="AC39" s="303">
        <f ca="1">IF(U39&lt;&gt;"","",IF(C39&lt;&gt;"","verlegt",IF(B39&lt;TODAY(),"offen","")))</f>
      </c>
      <c r="AD39" s="303"/>
      <c r="AE39" s="304">
        <f ca="1">IF(U39&lt;&gt;"","",IF(C39="","",IF(C39&lt;TODAY(),"offen","")))</f>
      </c>
      <c r="AF39" s="304"/>
      <c r="AG39" s="4">
        <f>IF(F39&gt;G39,1,0)</f>
        <v>1</v>
      </c>
      <c r="AH39" s="4">
        <f>IF(G39&gt;F39,1,0)</f>
        <v>0</v>
      </c>
      <c r="AI39" s="4">
        <f>IF(H39&gt;I39,1,0)</f>
        <v>1</v>
      </c>
      <c r="AJ39" s="4">
        <f>IF(I39&gt;H39,1,0)</f>
        <v>0</v>
      </c>
      <c r="AK39" s="4">
        <f>IF(J39&gt;K39,1,0)</f>
        <v>1</v>
      </c>
      <c r="AL39" s="4">
        <f>IF(K39&gt;J39,1,0)</f>
        <v>0</v>
      </c>
      <c r="AM39" s="4">
        <f>IF(L39&gt;M39,1,0)</f>
        <v>0</v>
      </c>
      <c r="AN39" s="4">
        <f>IF(M39&gt;L39,1,0)</f>
        <v>0</v>
      </c>
      <c r="AO39" s="4">
        <f>IF(N39&gt;O39,1,0)</f>
        <v>0</v>
      </c>
      <c r="AP39" s="4">
        <f>IF(O39&gt;N39,1,0)</f>
        <v>0</v>
      </c>
      <c r="AQ39" s="4"/>
    </row>
    <row r="40" spans="1:43" ht="15">
      <c r="A40" s="130">
        <v>7</v>
      </c>
      <c r="B40" s="131">
        <v>41372</v>
      </c>
      <c r="C40" s="132"/>
      <c r="D40" s="133" t="str">
        <f>D39</f>
        <v>TFC "Warriors" Kaiserslautern (N)</v>
      </c>
      <c r="E40" s="134" t="str">
        <f>E18</f>
        <v>TV Rodenbach (MP)</v>
      </c>
      <c r="F40" s="135">
        <v>25</v>
      </c>
      <c r="G40" s="136">
        <v>17</v>
      </c>
      <c r="H40" s="137">
        <v>25</v>
      </c>
      <c r="I40" s="138">
        <v>6</v>
      </c>
      <c r="J40" s="135">
        <v>25</v>
      </c>
      <c r="K40" s="136">
        <v>11</v>
      </c>
      <c r="L40" s="137"/>
      <c r="M40" s="138"/>
      <c r="N40" s="135"/>
      <c r="O40" s="136"/>
      <c r="P40" s="139">
        <f t="shared" si="15"/>
        <v>75</v>
      </c>
      <c r="Q40" s="143">
        <f t="shared" si="15"/>
        <v>34</v>
      </c>
      <c r="R40" s="139">
        <f t="shared" si="16"/>
        <v>3</v>
      </c>
      <c r="S40" s="143">
        <f t="shared" si="16"/>
        <v>0</v>
      </c>
      <c r="T40" s="139">
        <f t="shared" si="17"/>
        <v>2</v>
      </c>
      <c r="U40" s="143">
        <f t="shared" si="17"/>
        <v>0</v>
      </c>
      <c r="V40" s="299"/>
      <c r="W40" s="299"/>
      <c r="X40" s="299"/>
      <c r="Y40" s="299"/>
      <c r="Z40" s="299"/>
      <c r="AA40" s="299"/>
      <c r="AB40" s="299"/>
      <c r="AC40" s="300">
        <f ca="1">IF(U40&lt;&gt;"","",IF(C40&lt;&gt;"","verlegt",IF(B40&lt;TODAY(),"offen","")))</f>
      </c>
      <c r="AD40" s="300"/>
      <c r="AE40" s="301">
        <f ca="1">IF(U40&lt;&gt;"","",IF(C40="","",IF(C40&lt;TODAY(),"offen","")))</f>
      </c>
      <c r="AF40" s="301"/>
      <c r="AG40" s="4">
        <f>IF(F40&gt;G40,1,0)</f>
        <v>1</v>
      </c>
      <c r="AH40" s="4">
        <f>IF(G40&gt;F40,1,0)</f>
        <v>0</v>
      </c>
      <c r="AI40" s="4">
        <f>IF(H40&gt;I40,1,0)</f>
        <v>1</v>
      </c>
      <c r="AJ40" s="4">
        <f>IF(I40&gt;H40,1,0)</f>
        <v>0</v>
      </c>
      <c r="AK40" s="4">
        <f>IF(J40&gt;K40,1,0)</f>
        <v>1</v>
      </c>
      <c r="AL40" s="4">
        <f>IF(K40&gt;J40,1,0)</f>
        <v>0</v>
      </c>
      <c r="AM40" s="4">
        <f>IF(L40&gt;M40,1,0)</f>
        <v>0</v>
      </c>
      <c r="AN40" s="4">
        <f>IF(M40&gt;L40,1,0)</f>
        <v>0</v>
      </c>
      <c r="AO40" s="4">
        <f>IF(N40&gt;O40,1,0)</f>
        <v>0</v>
      </c>
      <c r="AP40" s="4">
        <f>IF(O40&gt;N40,1,0)</f>
        <v>0</v>
      </c>
      <c r="AQ40" s="4"/>
    </row>
    <row r="41" spans="22:43" ht="15">
      <c r="V41" s="37"/>
      <c r="W41" s="37"/>
      <c r="X41" s="3"/>
      <c r="Y41" s="3"/>
      <c r="Z41" s="3"/>
      <c r="AA41" s="3"/>
      <c r="AB41" s="3"/>
      <c r="AC41" s="3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5">
      <c r="A42" s="106">
        <v>1</v>
      </c>
      <c r="B42" s="107">
        <v>41165</v>
      </c>
      <c r="C42" s="108"/>
      <c r="D42" s="109" t="str">
        <f>E12</f>
        <v>VBC Kaiserslautern</v>
      </c>
      <c r="E42" s="110" t="str">
        <f>E3</f>
        <v>TSV Hütschenhausen (N)</v>
      </c>
      <c r="F42" s="111">
        <v>25</v>
      </c>
      <c r="G42" s="112">
        <v>18</v>
      </c>
      <c r="H42" s="113">
        <v>25</v>
      </c>
      <c r="I42" s="114">
        <v>22</v>
      </c>
      <c r="J42" s="111">
        <v>18</v>
      </c>
      <c r="K42" s="112">
        <v>25</v>
      </c>
      <c r="L42" s="113">
        <v>17</v>
      </c>
      <c r="M42" s="114">
        <v>25</v>
      </c>
      <c r="N42" s="111">
        <v>13</v>
      </c>
      <c r="O42" s="112">
        <v>15</v>
      </c>
      <c r="P42" s="115">
        <f aca="true" t="shared" si="18" ref="P42:Q46">IF(F42="","",F42+H42+J42+L42+N42)</f>
        <v>98</v>
      </c>
      <c r="Q42" s="141">
        <f t="shared" si="18"/>
        <v>105</v>
      </c>
      <c r="R42" s="115">
        <f aca="true" t="shared" si="19" ref="R42:S46">IF(F42="","",AG42+AI42+AK42+AM42+AO42)</f>
        <v>2</v>
      </c>
      <c r="S42" s="141">
        <f t="shared" si="19"/>
        <v>3</v>
      </c>
      <c r="T42" s="115">
        <f aca="true" t="shared" si="20" ref="T42:U46">IF(R42="","",IF(R42=3,2,0))</f>
        <v>0</v>
      </c>
      <c r="U42" s="141">
        <f t="shared" si="20"/>
        <v>2</v>
      </c>
      <c r="V42" s="305"/>
      <c r="W42" s="305"/>
      <c r="X42" s="305"/>
      <c r="Y42" s="305"/>
      <c r="Z42" s="305"/>
      <c r="AA42" s="305"/>
      <c r="AB42" s="305"/>
      <c r="AC42" s="306">
        <f ca="1">IF(U42&lt;&gt;"","",IF(C42&lt;&gt;"","verlegt",IF(B42&lt;TODAY(),"offen","")))</f>
      </c>
      <c r="AD42" s="306"/>
      <c r="AE42" s="307">
        <f ca="1">IF(U42&lt;&gt;"","",IF(C42="","",IF(C42&lt;TODAY(),"offen","")))</f>
      </c>
      <c r="AF42" s="307"/>
      <c r="AG42" s="4">
        <f>IF(F42&gt;G42,1,0)</f>
        <v>1</v>
      </c>
      <c r="AH42" s="4">
        <f>IF(G42&gt;F42,1,0)</f>
        <v>0</v>
      </c>
      <c r="AI42" s="4">
        <f>IF(H42&gt;I42,1,0)</f>
        <v>1</v>
      </c>
      <c r="AJ42" s="4">
        <f>IF(I42&gt;H42,1,0)</f>
        <v>0</v>
      </c>
      <c r="AK42" s="4">
        <f>IF(J42&gt;K42,1,0)</f>
        <v>0</v>
      </c>
      <c r="AL42" s="4">
        <f>IF(K42&gt;J42,1,0)</f>
        <v>1</v>
      </c>
      <c r="AM42" s="4">
        <f>IF(L42&gt;M42,1,0)</f>
        <v>0</v>
      </c>
      <c r="AN42" s="4">
        <f>IF(M42&gt;L42,1,0)</f>
        <v>1</v>
      </c>
      <c r="AO42" s="4">
        <f>IF(N42&gt;O42,1,0)</f>
        <v>0</v>
      </c>
      <c r="AP42" s="4">
        <f>IF(O42&gt;N42,1,0)</f>
        <v>1</v>
      </c>
      <c r="AQ42" s="4"/>
    </row>
    <row r="43" spans="1:43" ht="15">
      <c r="A43" s="117">
        <v>7</v>
      </c>
      <c r="B43" s="118">
        <v>41375</v>
      </c>
      <c r="C43" s="119"/>
      <c r="D43" s="120" t="str">
        <f>D42</f>
        <v>VBC Kaiserslautern</v>
      </c>
      <c r="E43" s="121" t="str">
        <f>E6</f>
        <v>TFC Kaiserslautern </v>
      </c>
      <c r="F43" s="122">
        <v>27</v>
      </c>
      <c r="G43" s="123">
        <v>25</v>
      </c>
      <c r="H43" s="124">
        <v>19</v>
      </c>
      <c r="I43" s="125">
        <v>25</v>
      </c>
      <c r="J43" s="122">
        <v>18</v>
      </c>
      <c r="K43" s="123">
        <v>25</v>
      </c>
      <c r="L43" s="124">
        <v>15</v>
      </c>
      <c r="M43" s="125">
        <v>25</v>
      </c>
      <c r="N43" s="122"/>
      <c r="O43" s="123"/>
      <c r="P43" s="126">
        <f t="shared" si="18"/>
        <v>79</v>
      </c>
      <c r="Q43" s="142">
        <f t="shared" si="18"/>
        <v>100</v>
      </c>
      <c r="R43" s="126">
        <f t="shared" si="19"/>
        <v>1</v>
      </c>
      <c r="S43" s="142">
        <f t="shared" si="19"/>
        <v>3</v>
      </c>
      <c r="T43" s="126">
        <f t="shared" si="20"/>
        <v>0</v>
      </c>
      <c r="U43" s="142">
        <f t="shared" si="20"/>
        <v>2</v>
      </c>
      <c r="V43" s="302"/>
      <c r="W43" s="302"/>
      <c r="X43" s="302"/>
      <c r="Y43" s="302"/>
      <c r="Z43" s="302"/>
      <c r="AA43" s="302"/>
      <c r="AB43" s="302"/>
      <c r="AC43" s="303">
        <f ca="1">IF(U43&lt;&gt;"","",IF(C43&lt;&gt;"","verlegt",IF(B43&lt;TODAY(),"offen","")))</f>
      </c>
      <c r="AD43" s="303"/>
      <c r="AE43" s="304">
        <f ca="1">IF(U43&lt;&gt;"","",IF(C43="","",IF(C43&lt;TODAY(),"offen","")))</f>
      </c>
      <c r="AF43" s="304"/>
      <c r="AG43" s="4">
        <f>IF(F43&gt;G43,1,0)</f>
        <v>1</v>
      </c>
      <c r="AH43" s="4">
        <f>IF(G43&gt;F43,1,0)</f>
        <v>0</v>
      </c>
      <c r="AI43" s="4">
        <f>IF(H43&gt;I43,1,0)</f>
        <v>0</v>
      </c>
      <c r="AJ43" s="4">
        <f>IF(I43&gt;H43,1,0)</f>
        <v>1</v>
      </c>
      <c r="AK43" s="4">
        <f>IF(J43&gt;K43,1,0)</f>
        <v>0</v>
      </c>
      <c r="AL43" s="4">
        <f>IF(K43&gt;J43,1,0)</f>
        <v>1</v>
      </c>
      <c r="AM43" s="4">
        <f>IF(L43&gt;M43,1,0)</f>
        <v>0</v>
      </c>
      <c r="AN43" s="4">
        <f>IF(M43&gt;L43,1,0)</f>
        <v>1</v>
      </c>
      <c r="AO43" s="4">
        <f>IF(N43&gt;O43,1,0)</f>
        <v>0</v>
      </c>
      <c r="AP43" s="4">
        <f>IF(O43&gt;N43,1,0)</f>
        <v>0</v>
      </c>
      <c r="AQ43" s="4"/>
    </row>
    <row r="44" spans="1:43" ht="15">
      <c r="A44" s="117">
        <v>10</v>
      </c>
      <c r="B44" s="118">
        <v>41431</v>
      </c>
      <c r="C44" s="128">
        <v>41445</v>
      </c>
      <c r="D44" s="120" t="str">
        <f>D43</f>
        <v>VBC Kaiserslautern</v>
      </c>
      <c r="E44" s="269" t="str">
        <f>E9</f>
        <v>TFC "Warriors" Kaiserslautern (N)</v>
      </c>
      <c r="F44" s="122">
        <v>25</v>
      </c>
      <c r="G44" s="123">
        <v>21</v>
      </c>
      <c r="H44" s="124">
        <v>25</v>
      </c>
      <c r="I44" s="125">
        <v>17</v>
      </c>
      <c r="J44" s="122">
        <v>25</v>
      </c>
      <c r="K44" s="123">
        <v>17</v>
      </c>
      <c r="L44" s="124"/>
      <c r="M44" s="125"/>
      <c r="N44" s="122"/>
      <c r="O44" s="123"/>
      <c r="P44" s="126">
        <f t="shared" si="18"/>
        <v>75</v>
      </c>
      <c r="Q44" s="142">
        <f t="shared" si="18"/>
        <v>55</v>
      </c>
      <c r="R44" s="126">
        <f t="shared" si="19"/>
        <v>3</v>
      </c>
      <c r="S44" s="142">
        <f t="shared" si="19"/>
        <v>0</v>
      </c>
      <c r="T44" s="126">
        <f t="shared" si="20"/>
        <v>2</v>
      </c>
      <c r="U44" s="142">
        <f t="shared" si="20"/>
        <v>0</v>
      </c>
      <c r="V44" s="302"/>
      <c r="W44" s="302"/>
      <c r="X44" s="302"/>
      <c r="Y44" s="302"/>
      <c r="Z44" s="302"/>
      <c r="AA44" s="302"/>
      <c r="AB44" s="302"/>
      <c r="AC44" s="303">
        <f ca="1">IF(U44&lt;&gt;"","",IF(C44&lt;&gt;"","verlegt",IF(B44&lt;TODAY(),"offen","")))</f>
      </c>
      <c r="AD44" s="303"/>
      <c r="AE44" s="304">
        <f ca="1">IF(U44&lt;&gt;"","",IF(C44="","",IF(C44&lt;TODAY(),"offen","")))</f>
      </c>
      <c r="AF44" s="304"/>
      <c r="AG44" s="4">
        <f>IF(F44&gt;G44,1,0)</f>
        <v>1</v>
      </c>
      <c r="AH44" s="4">
        <f>IF(G44&gt;F44,1,0)</f>
        <v>0</v>
      </c>
      <c r="AI44" s="4">
        <f>IF(H44&gt;I44,1,0)</f>
        <v>1</v>
      </c>
      <c r="AJ44" s="4">
        <f>IF(I44&gt;H44,1,0)</f>
        <v>0</v>
      </c>
      <c r="AK44" s="4">
        <f>IF(J44&gt;K44,1,0)</f>
        <v>1</v>
      </c>
      <c r="AL44" s="4">
        <f>IF(K44&gt;J44,1,0)</f>
        <v>0</v>
      </c>
      <c r="AM44" s="4">
        <f>IF(L44&gt;M44,1,0)</f>
        <v>0</v>
      </c>
      <c r="AN44" s="4">
        <f>IF(M44&gt;L44,1,0)</f>
        <v>0</v>
      </c>
      <c r="AO44" s="4">
        <f>IF(N44&gt;O44,1,0)</f>
        <v>0</v>
      </c>
      <c r="AP44" s="4">
        <f>IF(O44&gt;N44,1,0)</f>
        <v>0</v>
      </c>
      <c r="AQ44" s="4"/>
    </row>
    <row r="45" spans="1:43" ht="15">
      <c r="A45" s="117">
        <v>8</v>
      </c>
      <c r="B45" s="118">
        <v>41389</v>
      </c>
      <c r="C45" s="119"/>
      <c r="D45" s="120" t="str">
        <f>D44</f>
        <v>VBC Kaiserslautern</v>
      </c>
      <c r="E45" s="241" t="str">
        <f>E15</f>
        <v>VV Ramstein</v>
      </c>
      <c r="F45" s="122">
        <v>25</v>
      </c>
      <c r="G45" s="123">
        <v>0</v>
      </c>
      <c r="H45" s="124">
        <v>25</v>
      </c>
      <c r="I45" s="125">
        <v>0</v>
      </c>
      <c r="J45" s="122">
        <v>25</v>
      </c>
      <c r="K45" s="123">
        <v>0</v>
      </c>
      <c r="L45" s="124"/>
      <c r="M45" s="125"/>
      <c r="N45" s="122"/>
      <c r="O45" s="123"/>
      <c r="P45" s="126">
        <f t="shared" si="18"/>
        <v>75</v>
      </c>
      <c r="Q45" s="142">
        <f t="shared" si="18"/>
        <v>0</v>
      </c>
      <c r="R45" s="126">
        <f t="shared" si="19"/>
        <v>3</v>
      </c>
      <c r="S45" s="142">
        <f t="shared" si="19"/>
        <v>0</v>
      </c>
      <c r="T45" s="126">
        <f t="shared" si="20"/>
        <v>2</v>
      </c>
      <c r="U45" s="142">
        <f t="shared" si="20"/>
        <v>0</v>
      </c>
      <c r="V45" s="302"/>
      <c r="W45" s="302"/>
      <c r="X45" s="302"/>
      <c r="Y45" s="302"/>
      <c r="Z45" s="302"/>
      <c r="AA45" s="302"/>
      <c r="AB45" s="302"/>
      <c r="AC45" s="303">
        <f ca="1">IF(U45&lt;&gt;"","",IF(C45&lt;&gt;"","verlegt",IF(B45&lt;TODAY(),"offen","")))</f>
      </c>
      <c r="AD45" s="303"/>
      <c r="AE45" s="304">
        <f ca="1">IF(U45&lt;&gt;"","",IF(C45="","",IF(C45&lt;TODAY(),"offen","")))</f>
      </c>
      <c r="AF45" s="304"/>
      <c r="AG45" s="4">
        <f>IF(F45&gt;G45,1,0)</f>
        <v>1</v>
      </c>
      <c r="AH45" s="4">
        <f>IF(G45&gt;F45,1,0)</f>
        <v>0</v>
      </c>
      <c r="AI45" s="4">
        <f>IF(H45&gt;I45,1,0)</f>
        <v>1</v>
      </c>
      <c r="AJ45" s="4">
        <f>IF(I45&gt;H45,1,0)</f>
        <v>0</v>
      </c>
      <c r="AK45" s="4">
        <f>IF(J45&gt;K45,1,0)</f>
        <v>1</v>
      </c>
      <c r="AL45" s="4">
        <f>IF(K45&gt;J45,1,0)</f>
        <v>0</v>
      </c>
      <c r="AM45" s="4">
        <f>IF(L45&gt;M45,1,0)</f>
        <v>0</v>
      </c>
      <c r="AN45" s="4">
        <f>IF(M45&gt;L45,1,0)</f>
        <v>0</v>
      </c>
      <c r="AO45" s="4">
        <f>IF(N45&gt;O45,1,0)</f>
        <v>0</v>
      </c>
      <c r="AP45" s="4">
        <f>IF(O45&gt;N45,1,0)</f>
        <v>0</v>
      </c>
      <c r="AQ45" s="4"/>
    </row>
    <row r="46" spans="1:43" ht="15">
      <c r="A46" s="130">
        <v>4</v>
      </c>
      <c r="B46" s="131">
        <v>41242</v>
      </c>
      <c r="C46" s="132"/>
      <c r="D46" s="133" t="str">
        <f>D45</f>
        <v>VBC Kaiserslautern</v>
      </c>
      <c r="E46" s="134" t="str">
        <f>E18</f>
        <v>TV Rodenbach (MP)</v>
      </c>
      <c r="F46" s="135">
        <v>25</v>
      </c>
      <c r="G46" s="136">
        <v>14</v>
      </c>
      <c r="H46" s="137">
        <v>25</v>
      </c>
      <c r="I46" s="138">
        <v>21</v>
      </c>
      <c r="J46" s="135">
        <v>25</v>
      </c>
      <c r="K46" s="136">
        <v>23</v>
      </c>
      <c r="L46" s="137"/>
      <c r="M46" s="138"/>
      <c r="N46" s="135"/>
      <c r="O46" s="136"/>
      <c r="P46" s="139">
        <f t="shared" si="18"/>
        <v>75</v>
      </c>
      <c r="Q46" s="143">
        <f t="shared" si="18"/>
        <v>58</v>
      </c>
      <c r="R46" s="139">
        <f t="shared" si="19"/>
        <v>3</v>
      </c>
      <c r="S46" s="143">
        <f t="shared" si="19"/>
        <v>0</v>
      </c>
      <c r="T46" s="139">
        <f t="shared" si="20"/>
        <v>2</v>
      </c>
      <c r="U46" s="143">
        <f t="shared" si="20"/>
        <v>0</v>
      </c>
      <c r="V46" s="299"/>
      <c r="W46" s="299"/>
      <c r="X46" s="299"/>
      <c r="Y46" s="299"/>
      <c r="Z46" s="299"/>
      <c r="AA46" s="299"/>
      <c r="AB46" s="299"/>
      <c r="AC46" s="300">
        <f ca="1">IF(U46&lt;&gt;"","",IF(C46&lt;&gt;"","verlegt",IF(B46&lt;TODAY(),"offen","")))</f>
      </c>
      <c r="AD46" s="300"/>
      <c r="AE46" s="301">
        <f ca="1">IF(U46&lt;&gt;"","",IF(C46="","",IF(C46&lt;TODAY(),"offen","")))</f>
      </c>
      <c r="AF46" s="301"/>
      <c r="AG46" s="4">
        <f>IF(F46&gt;G46,1,0)</f>
        <v>1</v>
      </c>
      <c r="AH46" s="4">
        <f>IF(G46&gt;F46,1,0)</f>
        <v>0</v>
      </c>
      <c r="AI46" s="4">
        <f>IF(H46&gt;I46,1,0)</f>
        <v>1</v>
      </c>
      <c r="AJ46" s="4">
        <f>IF(I46&gt;H46,1,0)</f>
        <v>0</v>
      </c>
      <c r="AK46" s="4">
        <f>IF(J46&gt;K46,1,0)</f>
        <v>1</v>
      </c>
      <c r="AL46" s="4">
        <f>IF(K46&gt;J46,1,0)</f>
        <v>0</v>
      </c>
      <c r="AM46" s="4">
        <f>IF(L46&gt;M46,1,0)</f>
        <v>0</v>
      </c>
      <c r="AN46" s="4">
        <f>IF(M46&gt;L46,1,0)</f>
        <v>0</v>
      </c>
      <c r="AO46" s="4">
        <f>IF(N46&gt;O46,1,0)</f>
        <v>0</v>
      </c>
      <c r="AP46" s="4">
        <f>IF(O46&gt;N46,1,0)</f>
        <v>0</v>
      </c>
      <c r="AQ46" s="4"/>
    </row>
    <row r="47" spans="22:43" ht="15">
      <c r="V47" s="37"/>
      <c r="W47" s="37"/>
      <c r="X47" s="3"/>
      <c r="Y47" s="3"/>
      <c r="Z47" s="3"/>
      <c r="AA47" s="3"/>
      <c r="AB47" s="3"/>
      <c r="AC47" s="3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5">
      <c r="A48" s="106">
        <v>7</v>
      </c>
      <c r="B48" s="107">
        <v>41376</v>
      </c>
      <c r="C48" s="108"/>
      <c r="D48" s="109" t="str">
        <f>E15</f>
        <v>VV Ramstein</v>
      </c>
      <c r="E48" s="110" t="str">
        <f>E3</f>
        <v>TSV Hütschenhausen (N)</v>
      </c>
      <c r="F48" s="111">
        <v>25</v>
      </c>
      <c r="G48" s="112">
        <v>20</v>
      </c>
      <c r="H48" s="113">
        <v>15</v>
      </c>
      <c r="I48" s="114">
        <v>25</v>
      </c>
      <c r="J48" s="111">
        <v>15</v>
      </c>
      <c r="K48" s="112">
        <v>25</v>
      </c>
      <c r="L48" s="113">
        <v>15</v>
      </c>
      <c r="M48" s="114">
        <v>25</v>
      </c>
      <c r="N48" s="111"/>
      <c r="O48" s="112"/>
      <c r="P48" s="115">
        <f aca="true" t="shared" si="21" ref="P48:Q52">IF(F48="","",F48+H48+J48+L48+N48)</f>
        <v>70</v>
      </c>
      <c r="Q48" s="141">
        <f t="shared" si="21"/>
        <v>95</v>
      </c>
      <c r="R48" s="115">
        <f aca="true" t="shared" si="22" ref="R48:S52">IF(F48="","",AG48+AI48+AK48+AM48+AO48)</f>
        <v>1</v>
      </c>
      <c r="S48" s="141">
        <f t="shared" si="22"/>
        <v>3</v>
      </c>
      <c r="T48" s="115">
        <f aca="true" t="shared" si="23" ref="T48:U52">IF(R48="","",IF(R48=3,2,0))</f>
        <v>0</v>
      </c>
      <c r="U48" s="141">
        <f t="shared" si="23"/>
        <v>2</v>
      </c>
      <c r="V48" s="305"/>
      <c r="W48" s="305"/>
      <c r="X48" s="305"/>
      <c r="Y48" s="305"/>
      <c r="Z48" s="305"/>
      <c r="AA48" s="305"/>
      <c r="AB48" s="305"/>
      <c r="AC48" s="306">
        <f ca="1">IF(U48&lt;&gt;"","",IF(C48&lt;&gt;"","verlegt",IF(B48&lt;TODAY(),"offen","")))</f>
      </c>
      <c r="AD48" s="306"/>
      <c r="AE48" s="307">
        <f ca="1">IF(U48&lt;&gt;"","",IF(C48="","",IF(C48&lt;TODAY(),"offen","")))</f>
      </c>
      <c r="AF48" s="307"/>
      <c r="AG48" s="4">
        <f>IF(F48&gt;G48,1,0)</f>
        <v>1</v>
      </c>
      <c r="AH48" s="4">
        <f>IF(G48&gt;F48,1,0)</f>
        <v>0</v>
      </c>
      <c r="AI48" s="4">
        <f>IF(H48&gt;I48,1,0)</f>
        <v>0</v>
      </c>
      <c r="AJ48" s="4">
        <f>IF(I48&gt;H48,1,0)</f>
        <v>1</v>
      </c>
      <c r="AK48" s="4">
        <f>IF(J48&gt;K48,1,0)</f>
        <v>0</v>
      </c>
      <c r="AL48" s="4">
        <f>IF(K48&gt;J48,1,0)</f>
        <v>1</v>
      </c>
      <c r="AM48" s="4">
        <f>IF(L48&gt;M48,1,0)</f>
        <v>0</v>
      </c>
      <c r="AN48" s="4">
        <f>IF(M48&gt;L48,1,0)</f>
        <v>1</v>
      </c>
      <c r="AO48" s="4">
        <f>IF(N48&gt;O48,1,0)</f>
        <v>0</v>
      </c>
      <c r="AP48" s="4">
        <f>IF(O48&gt;N48,1,0)</f>
        <v>0</v>
      </c>
      <c r="AQ48" s="4"/>
    </row>
    <row r="49" spans="1:43" ht="15">
      <c r="A49" s="117">
        <v>10</v>
      </c>
      <c r="B49" s="118">
        <v>41432</v>
      </c>
      <c r="C49" s="119"/>
      <c r="D49" s="120" t="str">
        <f>D48</f>
        <v>VV Ramstein</v>
      </c>
      <c r="E49" s="121" t="str">
        <f>E6</f>
        <v>TFC Kaiserslautern </v>
      </c>
      <c r="F49" s="122">
        <v>25</v>
      </c>
      <c r="G49" s="123">
        <v>17</v>
      </c>
      <c r="H49" s="124">
        <v>14</v>
      </c>
      <c r="I49" s="125">
        <v>25</v>
      </c>
      <c r="J49" s="122">
        <v>20</v>
      </c>
      <c r="K49" s="123">
        <v>25</v>
      </c>
      <c r="L49" s="124">
        <v>25</v>
      </c>
      <c r="M49" s="125">
        <v>15</v>
      </c>
      <c r="N49" s="122">
        <v>15</v>
      </c>
      <c r="O49" s="123">
        <v>6</v>
      </c>
      <c r="P49" s="126">
        <f t="shared" si="21"/>
        <v>99</v>
      </c>
      <c r="Q49" s="142">
        <f t="shared" si="21"/>
        <v>88</v>
      </c>
      <c r="R49" s="126">
        <f t="shared" si="22"/>
        <v>3</v>
      </c>
      <c r="S49" s="142">
        <f t="shared" si="22"/>
        <v>2</v>
      </c>
      <c r="T49" s="126">
        <f t="shared" si="23"/>
        <v>2</v>
      </c>
      <c r="U49" s="142">
        <f t="shared" si="23"/>
        <v>0</v>
      </c>
      <c r="V49" s="302"/>
      <c r="W49" s="302"/>
      <c r="X49" s="302"/>
      <c r="Y49" s="302"/>
      <c r="Z49" s="302"/>
      <c r="AA49" s="302"/>
      <c r="AB49" s="302"/>
      <c r="AC49" s="303">
        <f ca="1">IF(U49&lt;&gt;"","",IF(C49&lt;&gt;"","verlegt",IF(B49&lt;TODAY(),"offen","")))</f>
      </c>
      <c r="AD49" s="303"/>
      <c r="AE49" s="304">
        <f ca="1">IF(U49&lt;&gt;"","",IF(C49="","",IF(C49&lt;TODAY(),"offen","")))</f>
      </c>
      <c r="AF49" s="304"/>
      <c r="AG49" s="4">
        <f>IF(F49&gt;G49,1,0)</f>
        <v>1</v>
      </c>
      <c r="AH49" s="4">
        <f>IF(G49&gt;F49,1,0)</f>
        <v>0</v>
      </c>
      <c r="AI49" s="4">
        <f>IF(H49&gt;I49,1,0)</f>
        <v>0</v>
      </c>
      <c r="AJ49" s="4">
        <f>IF(I49&gt;H49,1,0)</f>
        <v>1</v>
      </c>
      <c r="AK49" s="4">
        <f>IF(J49&gt;K49,1,0)</f>
        <v>0</v>
      </c>
      <c r="AL49" s="4">
        <f>IF(K49&gt;J49,1,0)</f>
        <v>1</v>
      </c>
      <c r="AM49" s="4">
        <f>IF(L49&gt;M49,1,0)</f>
        <v>1</v>
      </c>
      <c r="AN49" s="4">
        <f>IF(M49&gt;L49,1,0)</f>
        <v>0</v>
      </c>
      <c r="AO49" s="4">
        <f>IF(N49&gt;O49,1,0)</f>
        <v>1</v>
      </c>
      <c r="AP49" s="4">
        <f>IF(O49&gt;N49,1,0)</f>
        <v>0</v>
      </c>
      <c r="AQ49" s="4"/>
    </row>
    <row r="50" spans="1:43" ht="15">
      <c r="A50" s="117">
        <v>4</v>
      </c>
      <c r="B50" s="118">
        <v>41243</v>
      </c>
      <c r="C50" s="119"/>
      <c r="D50" s="120" t="str">
        <f>D49</f>
        <v>VV Ramstein</v>
      </c>
      <c r="E50" s="163" t="str">
        <f>E9</f>
        <v>TFC "Warriors" Kaiserslautern (N)</v>
      </c>
      <c r="F50" s="122">
        <v>25</v>
      </c>
      <c r="G50" s="123">
        <v>0</v>
      </c>
      <c r="H50" s="124">
        <v>25</v>
      </c>
      <c r="I50" s="125">
        <v>0</v>
      </c>
      <c r="J50" s="122">
        <v>25</v>
      </c>
      <c r="K50" s="123">
        <v>0</v>
      </c>
      <c r="L50" s="124"/>
      <c r="M50" s="125"/>
      <c r="N50" s="122"/>
      <c r="O50" s="123"/>
      <c r="P50" s="126">
        <f t="shared" si="21"/>
        <v>75</v>
      </c>
      <c r="Q50" s="142">
        <f t="shared" si="21"/>
        <v>0</v>
      </c>
      <c r="R50" s="126">
        <f t="shared" si="22"/>
        <v>3</v>
      </c>
      <c r="S50" s="142">
        <f t="shared" si="22"/>
        <v>0</v>
      </c>
      <c r="T50" s="126">
        <f t="shared" si="23"/>
        <v>2</v>
      </c>
      <c r="U50" s="142">
        <f t="shared" si="23"/>
        <v>0</v>
      </c>
      <c r="V50" s="302"/>
      <c r="W50" s="302"/>
      <c r="X50" s="302"/>
      <c r="Y50" s="302"/>
      <c r="Z50" s="302"/>
      <c r="AA50" s="302"/>
      <c r="AB50" s="302"/>
      <c r="AC50" s="303">
        <f ca="1">IF(U50&lt;&gt;"","",IF(C50&lt;&gt;"","verlegt",IF(B50&lt;TODAY(),"offen","")))</f>
      </c>
      <c r="AD50" s="303"/>
      <c r="AE50" s="304">
        <f ca="1">IF(U50&lt;&gt;"","",IF(C50="","",IF(C50&lt;TODAY(),"offen","")))</f>
      </c>
      <c r="AF50" s="304"/>
      <c r="AG50" s="4">
        <f>IF(F50&gt;G50,1,0)</f>
        <v>1</v>
      </c>
      <c r="AH50" s="4">
        <f>IF(G50&gt;F50,1,0)</f>
        <v>0</v>
      </c>
      <c r="AI50" s="4">
        <f>IF(H50&gt;I50,1,0)</f>
        <v>1</v>
      </c>
      <c r="AJ50" s="4">
        <f>IF(I50&gt;H50,1,0)</f>
        <v>0</v>
      </c>
      <c r="AK50" s="4">
        <f>IF(J50&gt;K50,1,0)</f>
        <v>1</v>
      </c>
      <c r="AL50" s="4">
        <f>IF(K50&gt;J50,1,0)</f>
        <v>0</v>
      </c>
      <c r="AM50" s="4">
        <f>IF(L50&gt;M50,1,0)</f>
        <v>0</v>
      </c>
      <c r="AN50" s="4">
        <f>IF(M50&gt;L50,1,0)</f>
        <v>0</v>
      </c>
      <c r="AO50" s="4">
        <f>IF(N50&gt;O50,1,0)</f>
        <v>0</v>
      </c>
      <c r="AP50" s="4">
        <f>IF(O50&gt;N50,1,0)</f>
        <v>0</v>
      </c>
      <c r="AQ50" s="4"/>
    </row>
    <row r="51" spans="1:43" ht="15">
      <c r="A51" s="117">
        <v>3</v>
      </c>
      <c r="B51" s="118">
        <v>41229</v>
      </c>
      <c r="C51" s="119" t="s">
        <v>29</v>
      </c>
      <c r="D51" s="284" t="str">
        <f>D50</f>
        <v>VV Ramstein</v>
      </c>
      <c r="E51" s="121" t="str">
        <f>E12</f>
        <v>VBC Kaiserslautern</v>
      </c>
      <c r="F51" s="122">
        <v>0</v>
      </c>
      <c r="G51" s="123">
        <v>25</v>
      </c>
      <c r="H51" s="124">
        <v>0</v>
      </c>
      <c r="I51" s="125">
        <v>25</v>
      </c>
      <c r="J51" s="122">
        <v>0</v>
      </c>
      <c r="K51" s="123">
        <v>25</v>
      </c>
      <c r="L51" s="124"/>
      <c r="M51" s="125"/>
      <c r="N51" s="122"/>
      <c r="O51" s="123"/>
      <c r="P51" s="126">
        <f t="shared" si="21"/>
        <v>0</v>
      </c>
      <c r="Q51" s="142">
        <f t="shared" si="21"/>
        <v>75</v>
      </c>
      <c r="R51" s="126">
        <f t="shared" si="22"/>
        <v>0</v>
      </c>
      <c r="S51" s="142">
        <f t="shared" si="22"/>
        <v>3</v>
      </c>
      <c r="T51" s="126">
        <f t="shared" si="23"/>
        <v>0</v>
      </c>
      <c r="U51" s="142">
        <f t="shared" si="23"/>
        <v>2</v>
      </c>
      <c r="V51" s="302"/>
      <c r="W51" s="302"/>
      <c r="X51" s="302"/>
      <c r="Y51" s="302"/>
      <c r="Z51" s="302"/>
      <c r="AA51" s="302"/>
      <c r="AB51" s="302"/>
      <c r="AC51" s="303">
        <f ca="1">IF(U51&lt;&gt;"","",IF(C51&lt;&gt;"","verlegt",IF(B51&lt;TODAY(),"offen","")))</f>
      </c>
      <c r="AD51" s="303"/>
      <c r="AE51" s="304">
        <f ca="1">IF(U51&lt;&gt;"","",IF(C51="","",IF(C51&lt;TODAY(),"offen","")))</f>
      </c>
      <c r="AF51" s="304"/>
      <c r="AG51" s="4">
        <f>IF(F51&gt;G51,1,0)</f>
        <v>0</v>
      </c>
      <c r="AH51" s="4">
        <f>IF(G51&gt;F51,1,0)</f>
        <v>1</v>
      </c>
      <c r="AI51" s="4">
        <f>IF(H51&gt;I51,1,0)</f>
        <v>0</v>
      </c>
      <c r="AJ51" s="4">
        <f>IF(I51&gt;H51,1,0)</f>
        <v>1</v>
      </c>
      <c r="AK51" s="4">
        <f>IF(J51&gt;K51,1,0)</f>
        <v>0</v>
      </c>
      <c r="AL51" s="4">
        <f>IF(K51&gt;J51,1,0)</f>
        <v>1</v>
      </c>
      <c r="AM51" s="4">
        <f>IF(L51&gt;M51,1,0)</f>
        <v>0</v>
      </c>
      <c r="AN51" s="4">
        <f>IF(M51&gt;L51,1,0)</f>
        <v>0</v>
      </c>
      <c r="AO51" s="4">
        <f>IF(N51&gt;O51,1,0)</f>
        <v>0</v>
      </c>
      <c r="AP51" s="4">
        <f>IF(O51&gt;N51,1,0)</f>
        <v>0</v>
      </c>
      <c r="AQ51" s="4"/>
    </row>
    <row r="52" spans="1:43" ht="15">
      <c r="A52" s="130">
        <v>1</v>
      </c>
      <c r="B52" s="131">
        <v>41166</v>
      </c>
      <c r="C52" s="132"/>
      <c r="D52" s="133" t="str">
        <f>D51</f>
        <v>VV Ramstein</v>
      </c>
      <c r="E52" s="167" t="str">
        <f>E18</f>
        <v>TV Rodenbach (MP)</v>
      </c>
      <c r="F52" s="135">
        <v>25</v>
      </c>
      <c r="G52" s="136">
        <v>0</v>
      </c>
      <c r="H52" s="137">
        <v>25</v>
      </c>
      <c r="I52" s="138">
        <v>0</v>
      </c>
      <c r="J52" s="135">
        <v>25</v>
      </c>
      <c r="K52" s="136">
        <v>0</v>
      </c>
      <c r="L52" s="137"/>
      <c r="M52" s="138"/>
      <c r="N52" s="135"/>
      <c r="O52" s="136"/>
      <c r="P52" s="139">
        <f t="shared" si="21"/>
        <v>75</v>
      </c>
      <c r="Q52" s="143">
        <f t="shared" si="21"/>
        <v>0</v>
      </c>
      <c r="R52" s="139">
        <f t="shared" si="22"/>
        <v>3</v>
      </c>
      <c r="S52" s="143">
        <f t="shared" si="22"/>
        <v>0</v>
      </c>
      <c r="T52" s="139">
        <f t="shared" si="23"/>
        <v>2</v>
      </c>
      <c r="U52" s="143">
        <f t="shared" si="23"/>
        <v>0</v>
      </c>
      <c r="V52" s="299"/>
      <c r="W52" s="299"/>
      <c r="X52" s="299"/>
      <c r="Y52" s="299"/>
      <c r="Z52" s="299"/>
      <c r="AA52" s="299"/>
      <c r="AB52" s="299"/>
      <c r="AC52" s="300">
        <f ca="1">IF(U52&lt;&gt;"","",IF(C52&lt;&gt;"","verlegt",IF(B52&lt;TODAY(),"offen","")))</f>
      </c>
      <c r="AD52" s="300"/>
      <c r="AE52" s="301">
        <f ca="1">IF(U52&lt;&gt;"","",IF(C52="","",IF(C52&lt;TODAY(),"offen","")))</f>
      </c>
      <c r="AF52" s="301"/>
      <c r="AG52" s="4">
        <f>IF(F52&gt;G52,1,0)</f>
        <v>1</v>
      </c>
      <c r="AH52" s="4">
        <f>IF(G52&gt;F52,1,0)</f>
        <v>0</v>
      </c>
      <c r="AI52" s="4">
        <f>IF(H52&gt;I52,1,0)</f>
        <v>1</v>
      </c>
      <c r="AJ52" s="4">
        <f>IF(I52&gt;H52,1,0)</f>
        <v>0</v>
      </c>
      <c r="AK52" s="4">
        <f>IF(J52&gt;K52,1,0)</f>
        <v>1</v>
      </c>
      <c r="AL52" s="4">
        <f>IF(K52&gt;J52,1,0)</f>
        <v>0</v>
      </c>
      <c r="AM52" s="4">
        <f>IF(L52&gt;M52,1,0)</f>
        <v>0</v>
      </c>
      <c r="AN52" s="4">
        <f>IF(M52&gt;L52,1,0)</f>
        <v>0</v>
      </c>
      <c r="AO52" s="4">
        <f>IF(N52&gt;O52,1,0)</f>
        <v>0</v>
      </c>
      <c r="AP52" s="4">
        <f>IF(O52&gt;N52,1,0)</f>
        <v>0</v>
      </c>
      <c r="AQ52" s="4"/>
    </row>
    <row r="53" spans="22:43" ht="15">
      <c r="V53" s="37"/>
      <c r="W53" s="37"/>
      <c r="X53" s="3"/>
      <c r="Y53" s="3"/>
      <c r="Z53" s="3"/>
      <c r="AA53" s="3"/>
      <c r="AB53" s="3"/>
      <c r="AC53" s="3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5">
      <c r="A54" s="106">
        <v>5</v>
      </c>
      <c r="B54" s="107">
        <v>41295</v>
      </c>
      <c r="C54" s="108"/>
      <c r="D54" s="109" t="str">
        <f>E18</f>
        <v>TV Rodenbach (MP)</v>
      </c>
      <c r="E54" s="110" t="str">
        <f>E3</f>
        <v>TSV Hütschenhausen (N)</v>
      </c>
      <c r="F54" s="111">
        <v>24</v>
      </c>
      <c r="G54" s="112">
        <v>26</v>
      </c>
      <c r="H54" s="113">
        <v>15</v>
      </c>
      <c r="I54" s="114">
        <v>25</v>
      </c>
      <c r="J54" s="111">
        <v>21</v>
      </c>
      <c r="K54" s="112">
        <v>25</v>
      </c>
      <c r="L54" s="113"/>
      <c r="M54" s="114"/>
      <c r="N54" s="111"/>
      <c r="O54" s="112"/>
      <c r="P54" s="115">
        <f aca="true" t="shared" si="24" ref="P54:Q58">IF(F54="","",F54+H54+J54+L54+N54)</f>
        <v>60</v>
      </c>
      <c r="Q54" s="141">
        <f t="shared" si="24"/>
        <v>76</v>
      </c>
      <c r="R54" s="115">
        <f aca="true" t="shared" si="25" ref="R54:S58">IF(F54="","",AG54+AI54+AK54+AM54+AO54)</f>
        <v>0</v>
      </c>
      <c r="S54" s="141">
        <f t="shared" si="25"/>
        <v>3</v>
      </c>
      <c r="T54" s="115">
        <f aca="true" t="shared" si="26" ref="T54:U58">IF(R54="","",IF(R54=3,2,0))</f>
        <v>0</v>
      </c>
      <c r="U54" s="141">
        <f t="shared" si="26"/>
        <v>2</v>
      </c>
      <c r="V54" s="305"/>
      <c r="W54" s="305"/>
      <c r="X54" s="305"/>
      <c r="Y54" s="305"/>
      <c r="Z54" s="305"/>
      <c r="AA54" s="305"/>
      <c r="AB54" s="305"/>
      <c r="AC54" s="306">
        <f ca="1">IF(U54&lt;&gt;"","",IF(C54&lt;&gt;"","verlegt",IF(B54&lt;TODAY(),"offen","")))</f>
      </c>
      <c r="AD54" s="306"/>
      <c r="AE54" s="307">
        <f ca="1">IF(U54&lt;&gt;"","",IF(C54="","",IF(C54&lt;TODAY(),"offen","")))</f>
      </c>
      <c r="AF54" s="307"/>
      <c r="AG54" s="4">
        <f>IF(F54&gt;G54,1,0)</f>
        <v>0</v>
      </c>
      <c r="AH54" s="4">
        <f>IF(G54&gt;F54,1,0)</f>
        <v>1</v>
      </c>
      <c r="AI54" s="4">
        <f>IF(H54&gt;I54,1,0)</f>
        <v>0</v>
      </c>
      <c r="AJ54" s="4">
        <f>IF(I54&gt;H54,1,0)</f>
        <v>1</v>
      </c>
      <c r="AK54" s="4">
        <f>IF(J54&gt;K54,1,0)</f>
        <v>0</v>
      </c>
      <c r="AL54" s="4">
        <f>IF(K54&gt;J54,1,0)</f>
        <v>1</v>
      </c>
      <c r="AM54" s="4">
        <f>IF(L54&gt;M54,1,0)</f>
        <v>0</v>
      </c>
      <c r="AN54" s="4">
        <f>IF(M54&gt;L54,1,0)</f>
        <v>0</v>
      </c>
      <c r="AO54" s="4">
        <f>IF(N54&gt;O54,1,0)</f>
        <v>0</v>
      </c>
      <c r="AP54" s="4">
        <f>IF(O54&gt;N54,1,0)</f>
        <v>0</v>
      </c>
      <c r="AQ54" s="4"/>
    </row>
    <row r="55" spans="1:43" ht="15">
      <c r="A55" s="117">
        <v>3</v>
      </c>
      <c r="B55" s="118">
        <v>41225</v>
      </c>
      <c r="C55" s="119"/>
      <c r="D55" s="120" t="str">
        <f>D54</f>
        <v>TV Rodenbach (MP)</v>
      </c>
      <c r="E55" s="121" t="str">
        <f>E6</f>
        <v>TFC Kaiserslautern </v>
      </c>
      <c r="F55" s="122">
        <v>23</v>
      </c>
      <c r="G55" s="123">
        <v>25</v>
      </c>
      <c r="H55" s="124">
        <v>25</v>
      </c>
      <c r="I55" s="125">
        <v>17</v>
      </c>
      <c r="J55" s="122">
        <v>21</v>
      </c>
      <c r="K55" s="123">
        <v>25</v>
      </c>
      <c r="L55" s="124">
        <v>19</v>
      </c>
      <c r="M55" s="125">
        <v>25</v>
      </c>
      <c r="N55" s="122"/>
      <c r="O55" s="123"/>
      <c r="P55" s="126">
        <f t="shared" si="24"/>
        <v>88</v>
      </c>
      <c r="Q55" s="142">
        <f t="shared" si="24"/>
        <v>92</v>
      </c>
      <c r="R55" s="126">
        <f t="shared" si="25"/>
        <v>1</v>
      </c>
      <c r="S55" s="142">
        <f t="shared" si="25"/>
        <v>3</v>
      </c>
      <c r="T55" s="126">
        <f t="shared" si="26"/>
        <v>0</v>
      </c>
      <c r="U55" s="142">
        <f t="shared" si="26"/>
        <v>2</v>
      </c>
      <c r="V55" s="302"/>
      <c r="W55" s="302"/>
      <c r="X55" s="302"/>
      <c r="Y55" s="302"/>
      <c r="Z55" s="302"/>
      <c r="AA55" s="302"/>
      <c r="AB55" s="302"/>
      <c r="AC55" s="303">
        <f ca="1">IF(U55&lt;&gt;"","",IF(C55&lt;&gt;"","verlegt",IF(B55&lt;TODAY(),"offen","")))</f>
      </c>
      <c r="AD55" s="303"/>
      <c r="AE55" s="304">
        <f ca="1">IF(U55&lt;&gt;"","",IF(C55="","",IF(C55&lt;TODAY(),"offen","")))</f>
      </c>
      <c r="AF55" s="304"/>
      <c r="AG55" s="4">
        <f>IF(F55&gt;G55,1,0)</f>
        <v>0</v>
      </c>
      <c r="AH55" s="4">
        <f>IF(G55&gt;F55,1,0)</f>
        <v>1</v>
      </c>
      <c r="AI55" s="4">
        <f>IF(H55&gt;I55,1,0)</f>
        <v>1</v>
      </c>
      <c r="AJ55" s="4">
        <f>IF(I55&gt;H55,1,0)</f>
        <v>0</v>
      </c>
      <c r="AK55" s="4">
        <f>IF(J55&gt;K55,1,0)</f>
        <v>0</v>
      </c>
      <c r="AL55" s="4">
        <f>IF(K55&gt;J55,1,0)</f>
        <v>1</v>
      </c>
      <c r="AM55" s="4">
        <f>IF(L55&gt;M55,1,0)</f>
        <v>0</v>
      </c>
      <c r="AN55" s="4">
        <f>IF(M55&gt;L55,1,0)</f>
        <v>1</v>
      </c>
      <c r="AO55" s="4">
        <f>IF(N55&gt;O55,1,0)</f>
        <v>0</v>
      </c>
      <c r="AP55" s="4">
        <f>IF(O55&gt;N55,1,0)</f>
        <v>0</v>
      </c>
      <c r="AQ55" s="4"/>
    </row>
    <row r="56" spans="1:43" ht="15">
      <c r="A56" s="117">
        <v>2</v>
      </c>
      <c r="B56" s="118">
        <v>41204</v>
      </c>
      <c r="C56" s="119"/>
      <c r="D56" s="120" t="str">
        <f>D55</f>
        <v>TV Rodenbach (MP)</v>
      </c>
      <c r="E56" s="121" t="str">
        <f>E9</f>
        <v>TFC "Warriors" Kaiserslautern (N)</v>
      </c>
      <c r="F56" s="122">
        <v>25</v>
      </c>
      <c r="G56" s="123">
        <v>21</v>
      </c>
      <c r="H56" s="124">
        <v>25</v>
      </c>
      <c r="I56" s="125">
        <v>17</v>
      </c>
      <c r="J56" s="122">
        <v>25</v>
      </c>
      <c r="K56" s="123">
        <v>23</v>
      </c>
      <c r="L56" s="124"/>
      <c r="M56" s="125"/>
      <c r="N56" s="122"/>
      <c r="O56" s="123"/>
      <c r="P56" s="126">
        <f t="shared" si="24"/>
        <v>75</v>
      </c>
      <c r="Q56" s="142">
        <f t="shared" si="24"/>
        <v>61</v>
      </c>
      <c r="R56" s="126">
        <f t="shared" si="25"/>
        <v>3</v>
      </c>
      <c r="S56" s="142">
        <f t="shared" si="25"/>
        <v>0</v>
      </c>
      <c r="T56" s="126">
        <f t="shared" si="26"/>
        <v>2</v>
      </c>
      <c r="U56" s="142">
        <f t="shared" si="26"/>
        <v>0</v>
      </c>
      <c r="V56" s="302"/>
      <c r="W56" s="302"/>
      <c r="X56" s="302"/>
      <c r="Y56" s="302"/>
      <c r="Z56" s="302"/>
      <c r="AA56" s="302"/>
      <c r="AB56" s="302"/>
      <c r="AC56" s="303">
        <f ca="1">IF(U56&lt;&gt;"","",IF(C56&lt;&gt;"","verlegt",IF(B56&lt;TODAY(),"offen","")))</f>
      </c>
      <c r="AD56" s="303"/>
      <c r="AE56" s="304">
        <f ca="1">IF(U56&lt;&gt;"","",IF(C56="","",IF(C56&lt;TODAY(),"offen","")))</f>
      </c>
      <c r="AF56" s="304"/>
      <c r="AG56" s="4">
        <f>IF(F56&gt;G56,1,0)</f>
        <v>1</v>
      </c>
      <c r="AH56" s="4">
        <f>IF(G56&gt;F56,1,0)</f>
        <v>0</v>
      </c>
      <c r="AI56" s="4">
        <f>IF(H56&gt;I56,1,0)</f>
        <v>1</v>
      </c>
      <c r="AJ56" s="4">
        <f>IF(I56&gt;H56,1,0)</f>
        <v>0</v>
      </c>
      <c r="AK56" s="4">
        <f>IF(J56&gt;K56,1,0)</f>
        <v>1</v>
      </c>
      <c r="AL56" s="4">
        <f>IF(K56&gt;J56,1,0)</f>
        <v>0</v>
      </c>
      <c r="AM56" s="4">
        <f>IF(L56&gt;M56,1,0)</f>
        <v>0</v>
      </c>
      <c r="AN56" s="4">
        <f>IF(M56&gt;L56,1,0)</f>
        <v>0</v>
      </c>
      <c r="AO56" s="4">
        <f>IF(N56&gt;O56,1,0)</f>
        <v>0</v>
      </c>
      <c r="AP56" s="4">
        <f>IF(O56&gt;N56,1,0)</f>
        <v>0</v>
      </c>
      <c r="AQ56" s="4"/>
    </row>
    <row r="57" spans="1:43" ht="15">
      <c r="A57" s="117">
        <v>9</v>
      </c>
      <c r="B57" s="118">
        <v>41400</v>
      </c>
      <c r="C57" s="119"/>
      <c r="D57" s="120" t="str">
        <f>D56</f>
        <v>TV Rodenbach (MP)</v>
      </c>
      <c r="E57" s="121" t="str">
        <f>E12</f>
        <v>VBC Kaiserslautern</v>
      </c>
      <c r="F57" s="122">
        <v>11</v>
      </c>
      <c r="G57" s="123">
        <v>25</v>
      </c>
      <c r="H57" s="124">
        <v>22</v>
      </c>
      <c r="I57" s="125">
        <v>25</v>
      </c>
      <c r="J57" s="122">
        <v>18</v>
      </c>
      <c r="K57" s="123">
        <v>25</v>
      </c>
      <c r="L57" s="124"/>
      <c r="M57" s="125"/>
      <c r="N57" s="122"/>
      <c r="O57" s="123"/>
      <c r="P57" s="126">
        <f t="shared" si="24"/>
        <v>51</v>
      </c>
      <c r="Q57" s="142">
        <f t="shared" si="24"/>
        <v>75</v>
      </c>
      <c r="R57" s="126">
        <f t="shared" si="25"/>
        <v>0</v>
      </c>
      <c r="S57" s="142">
        <f t="shared" si="25"/>
        <v>3</v>
      </c>
      <c r="T57" s="126">
        <f t="shared" si="26"/>
        <v>0</v>
      </c>
      <c r="U57" s="142">
        <f t="shared" si="26"/>
        <v>2</v>
      </c>
      <c r="V57" s="302"/>
      <c r="W57" s="302"/>
      <c r="X57" s="302"/>
      <c r="Y57" s="302"/>
      <c r="Z57" s="302"/>
      <c r="AA57" s="302"/>
      <c r="AB57" s="302"/>
      <c r="AC57" s="303">
        <f ca="1">IF(U57&lt;&gt;"","",IF(C57&lt;&gt;"","verlegt",IF(B57&lt;TODAY(),"offen","")))</f>
      </c>
      <c r="AD57" s="303"/>
      <c r="AE57" s="304">
        <f ca="1">IF(U57&lt;&gt;"","",IF(C57="","",IF(C57&lt;TODAY(),"offen","")))</f>
      </c>
      <c r="AF57" s="304"/>
      <c r="AG57" s="4">
        <f>IF(F57&gt;G57,1,0)</f>
        <v>0</v>
      </c>
      <c r="AH57" s="4">
        <f>IF(G57&gt;F57,1,0)</f>
        <v>1</v>
      </c>
      <c r="AI57" s="4">
        <f>IF(H57&gt;I57,1,0)</f>
        <v>0</v>
      </c>
      <c r="AJ57" s="4">
        <f>IF(I57&gt;H57,1,0)</f>
        <v>1</v>
      </c>
      <c r="AK57" s="4">
        <f>IF(J57&gt;K57,1,0)</f>
        <v>0</v>
      </c>
      <c r="AL57" s="4">
        <f>IF(K57&gt;J57,1,0)</f>
        <v>1</v>
      </c>
      <c r="AM57" s="4">
        <f>IF(L57&gt;M57,1,0)</f>
        <v>0</v>
      </c>
      <c r="AN57" s="4">
        <f>IF(M57&gt;L57,1,0)</f>
        <v>0</v>
      </c>
      <c r="AO57" s="4">
        <f>IF(N57&gt;O57,1,0)</f>
        <v>0</v>
      </c>
      <c r="AP57" s="4">
        <f>IF(O57&gt;N57,1,0)</f>
        <v>0</v>
      </c>
      <c r="AQ57" s="4"/>
    </row>
    <row r="58" spans="1:43" ht="15">
      <c r="A58" s="130">
        <v>6</v>
      </c>
      <c r="B58" s="131">
        <v>41337</v>
      </c>
      <c r="C58" s="132"/>
      <c r="D58" s="267" t="str">
        <f>D57</f>
        <v>TV Rodenbach (MP)</v>
      </c>
      <c r="E58" s="134" t="str">
        <f>E15</f>
        <v>VV Ramstein</v>
      </c>
      <c r="F58" s="135">
        <v>0</v>
      </c>
      <c r="G58" s="136">
        <v>25</v>
      </c>
      <c r="H58" s="137">
        <v>0</v>
      </c>
      <c r="I58" s="138">
        <v>25</v>
      </c>
      <c r="J58" s="135">
        <v>0</v>
      </c>
      <c r="K58" s="136">
        <v>25</v>
      </c>
      <c r="L58" s="137"/>
      <c r="M58" s="138"/>
      <c r="N58" s="135"/>
      <c r="O58" s="136"/>
      <c r="P58" s="139">
        <f t="shared" si="24"/>
        <v>0</v>
      </c>
      <c r="Q58" s="143">
        <f t="shared" si="24"/>
        <v>75</v>
      </c>
      <c r="R58" s="139">
        <f t="shared" si="25"/>
        <v>0</v>
      </c>
      <c r="S58" s="143">
        <f t="shared" si="25"/>
        <v>3</v>
      </c>
      <c r="T58" s="139">
        <f t="shared" si="26"/>
        <v>0</v>
      </c>
      <c r="U58" s="143">
        <f t="shared" si="26"/>
        <v>2</v>
      </c>
      <c r="V58" s="299"/>
      <c r="W58" s="299"/>
      <c r="X58" s="299"/>
      <c r="Y58" s="299"/>
      <c r="Z58" s="299"/>
      <c r="AA58" s="299"/>
      <c r="AB58" s="299"/>
      <c r="AC58" s="300">
        <f ca="1">IF(U58&lt;&gt;"","",IF(C58&lt;&gt;"","verlegt",IF(B58&lt;TODAY(),"offen","")))</f>
      </c>
      <c r="AD58" s="300"/>
      <c r="AE58" s="301">
        <f ca="1">IF(U58&lt;&gt;"","",IF(C58="","",IF(C58&lt;TODAY(),"offen","")))</f>
      </c>
      <c r="AF58" s="301"/>
      <c r="AG58" s="4">
        <f>IF(F58&gt;G58,1,0)</f>
        <v>0</v>
      </c>
      <c r="AH58" s="4">
        <f>IF(G58&gt;F58,1,0)</f>
        <v>1</v>
      </c>
      <c r="AI58" s="4">
        <f>IF(H58&gt;I58,1,0)</f>
        <v>0</v>
      </c>
      <c r="AJ58" s="4">
        <f>IF(I58&gt;H58,1,0)</f>
        <v>1</v>
      </c>
      <c r="AK58" s="4">
        <f>IF(J58&gt;K58,1,0)</f>
        <v>0</v>
      </c>
      <c r="AL58" s="4">
        <f>IF(K58&gt;J58,1,0)</f>
        <v>1</v>
      </c>
      <c r="AM58" s="4">
        <f>IF(L58&gt;M58,1,0)</f>
        <v>0</v>
      </c>
      <c r="AN58" s="4">
        <f>IF(M58&gt;L58,1,0)</f>
        <v>0</v>
      </c>
      <c r="AO58" s="4">
        <f>IF(N58&gt;O58,1,0)</f>
        <v>0</v>
      </c>
      <c r="AP58" s="4">
        <f>IF(O58&gt;N58,1,0)</f>
        <v>0</v>
      </c>
      <c r="AQ58" s="4"/>
    </row>
    <row r="59" spans="22:43" ht="15">
      <c r="V59" s="3"/>
      <c r="W59" s="3"/>
      <c r="X59" s="3"/>
      <c r="Y59" s="3"/>
      <c r="Z59" s="3"/>
      <c r="AA59" s="3"/>
      <c r="AB59" s="3"/>
      <c r="AC59" s="319"/>
      <c r="AD59" s="319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29:30" ht="15">
      <c r="AC60" s="319"/>
      <c r="AD60" s="319"/>
    </row>
  </sheetData>
  <sheetProtection selectLockedCells="1" selectUnlockedCells="1"/>
  <mergeCells count="125"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E3:E5"/>
    <mergeCell ref="E6:E8"/>
    <mergeCell ref="E9:E11"/>
    <mergeCell ref="E12:E14"/>
    <mergeCell ref="E15:E17"/>
    <mergeCell ref="E18:E20"/>
    <mergeCell ref="F22:G22"/>
    <mergeCell ref="H22:I22"/>
    <mergeCell ref="J22:K22"/>
    <mergeCell ref="L22:M22"/>
    <mergeCell ref="N22:O22"/>
    <mergeCell ref="P22:Q22"/>
    <mergeCell ref="R22:S22"/>
    <mergeCell ref="T22:U22"/>
    <mergeCell ref="V22:AC22"/>
    <mergeCell ref="V24:AB24"/>
    <mergeCell ref="AC24:AD24"/>
    <mergeCell ref="AE24:AF24"/>
    <mergeCell ref="V25:AB25"/>
    <mergeCell ref="AC25:AD25"/>
    <mergeCell ref="AE25:AF25"/>
    <mergeCell ref="V26:AB26"/>
    <mergeCell ref="AC26:AD26"/>
    <mergeCell ref="AE26:AF26"/>
    <mergeCell ref="V27:AB27"/>
    <mergeCell ref="AC27:AD27"/>
    <mergeCell ref="AE27:AF27"/>
    <mergeCell ref="V28:AB28"/>
    <mergeCell ref="AC28:AD28"/>
    <mergeCell ref="AE28:AF28"/>
    <mergeCell ref="V30:AB30"/>
    <mergeCell ref="AC30:AD30"/>
    <mergeCell ref="AE30:AF30"/>
    <mergeCell ref="V31:AB31"/>
    <mergeCell ref="AC31:AD31"/>
    <mergeCell ref="AE31:AF31"/>
    <mergeCell ref="V32:AB32"/>
    <mergeCell ref="AC32:AD32"/>
    <mergeCell ref="AE32:AF32"/>
    <mergeCell ref="V33:AB33"/>
    <mergeCell ref="AC33:AD33"/>
    <mergeCell ref="AE33:AF33"/>
    <mergeCell ref="V34:AB34"/>
    <mergeCell ref="AC34:AD34"/>
    <mergeCell ref="AE34:AF34"/>
    <mergeCell ref="V36:AB36"/>
    <mergeCell ref="AC36:AD36"/>
    <mergeCell ref="AE36:AF36"/>
    <mergeCell ref="V37:AB37"/>
    <mergeCell ref="AC37:AD37"/>
    <mergeCell ref="AE37:AF37"/>
    <mergeCell ref="V38:AB38"/>
    <mergeCell ref="AC38:AD38"/>
    <mergeCell ref="AE38:AF38"/>
    <mergeCell ref="V39:AB39"/>
    <mergeCell ref="AC39:AD39"/>
    <mergeCell ref="AE39:AF39"/>
    <mergeCell ref="V40:AB40"/>
    <mergeCell ref="AC40:AD40"/>
    <mergeCell ref="AE40:AF40"/>
    <mergeCell ref="V42:AB42"/>
    <mergeCell ref="AC42:AD42"/>
    <mergeCell ref="AE42:AF42"/>
    <mergeCell ref="V43:AB43"/>
    <mergeCell ref="AC43:AD43"/>
    <mergeCell ref="AE43:AF43"/>
    <mergeCell ref="V44:AB44"/>
    <mergeCell ref="AC44:AD44"/>
    <mergeCell ref="AE44:AF44"/>
    <mergeCell ref="V45:AB45"/>
    <mergeCell ref="AC45:AD45"/>
    <mergeCell ref="AE45:AF45"/>
    <mergeCell ref="V46:AB46"/>
    <mergeCell ref="AC46:AD46"/>
    <mergeCell ref="AE46:AF46"/>
    <mergeCell ref="V48:AB48"/>
    <mergeCell ref="AC48:AD48"/>
    <mergeCell ref="AE48:AF48"/>
    <mergeCell ref="V49:AB49"/>
    <mergeCell ref="AC49:AD49"/>
    <mergeCell ref="AE49:AF49"/>
    <mergeCell ref="V50:AB50"/>
    <mergeCell ref="AC50:AD50"/>
    <mergeCell ref="AE50:AF50"/>
    <mergeCell ref="V51:AB51"/>
    <mergeCell ref="AC51:AD51"/>
    <mergeCell ref="AE51:AF51"/>
    <mergeCell ref="V52:AB52"/>
    <mergeCell ref="AC52:AD52"/>
    <mergeCell ref="AE52:AF52"/>
    <mergeCell ref="AE57:AF57"/>
    <mergeCell ref="V54:AB54"/>
    <mergeCell ref="AC54:AD54"/>
    <mergeCell ref="AE54:AF54"/>
    <mergeCell ref="V55:AB55"/>
    <mergeCell ref="AC55:AD55"/>
    <mergeCell ref="AE55:AF55"/>
    <mergeCell ref="V58:AB58"/>
    <mergeCell ref="AC58:AD58"/>
    <mergeCell ref="AE58:AF58"/>
    <mergeCell ref="AC59:AD59"/>
    <mergeCell ref="AC60:AD60"/>
    <mergeCell ref="V56:AB56"/>
    <mergeCell ref="AC56:AD56"/>
    <mergeCell ref="AE56:AF56"/>
    <mergeCell ref="V57:AB57"/>
    <mergeCell ref="AC57:AD57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60"/>
  <sheetViews>
    <sheetView tabSelected="1" zoomScale="90" zoomScaleNormal="90" zoomScalePageLayoutView="0" workbookViewId="0" topLeftCell="A1">
      <selection activeCell="E2" sqref="E2"/>
    </sheetView>
  </sheetViews>
  <sheetFormatPr defaultColWidth="11.421875" defaultRowHeight="15"/>
  <cols>
    <col min="1" max="1" width="6.7109375" style="1" customWidth="1"/>
    <col min="2" max="2" width="11.00390625" style="2" customWidth="1"/>
    <col min="3" max="3" width="9.8515625" style="3" customWidth="1"/>
    <col min="4" max="5" width="26.00390625" style="0" customWidth="1"/>
    <col min="6" max="6" width="4.00390625" style="0" bestFit="1" customWidth="1"/>
    <col min="7" max="12" width="4.421875" style="0" bestFit="1" customWidth="1"/>
    <col min="13" max="13" width="4.00390625" style="0" customWidth="1"/>
    <col min="14" max="15" width="4.421875" style="0" bestFit="1" customWidth="1"/>
    <col min="16" max="16" width="4.421875" style="0" customWidth="1"/>
    <col min="17" max="17" width="4.421875" style="0" bestFit="1" customWidth="1"/>
    <col min="18" max="18" width="4.421875" style="0" customWidth="1"/>
    <col min="19" max="20" width="4.421875" style="0" bestFit="1" customWidth="1"/>
    <col min="21" max="23" width="4.421875" style="0" customWidth="1"/>
    <col min="24" max="24" width="5.00390625" style="0" bestFit="1" customWidth="1"/>
    <col min="25" max="25" width="3.57421875" style="0" customWidth="1"/>
    <col min="26" max="27" width="4.7109375" style="0" customWidth="1"/>
    <col min="28" max="30" width="2.140625" style="0" customWidth="1"/>
    <col min="31" max="32" width="4.7109375" style="0" customWidth="1"/>
    <col min="33" max="33" width="2.140625" style="0" customWidth="1"/>
    <col min="34" max="34" width="3.28125" style="3" customWidth="1"/>
    <col min="35" max="42" width="2.140625" style="0" customWidth="1"/>
    <col min="43" max="54" width="4.7109375" style="0" customWidth="1"/>
  </cols>
  <sheetData>
    <row r="1" spans="2:41" s="10" customFormat="1" ht="12.75" customHeight="1">
      <c r="B1" s="165"/>
      <c r="C1" s="7"/>
      <c r="D1" s="166"/>
      <c r="E1" s="166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54" ht="85.5" customHeight="1">
      <c r="A2" s="11"/>
      <c r="B2" s="12"/>
      <c r="C2" s="13"/>
      <c r="D2" s="14"/>
      <c r="E2" s="15" t="s">
        <v>45</v>
      </c>
      <c r="F2" s="310" t="str">
        <f>E3</f>
        <v>TV Alsenborn (A)</v>
      </c>
      <c r="G2" s="310"/>
      <c r="H2" s="310" t="str">
        <f>E6</f>
        <v>VBC Altenglan (A)</v>
      </c>
      <c r="I2" s="310"/>
      <c r="J2" s="310" t="str">
        <f>E9</f>
        <v>Erlenbach/Morlautern</v>
      </c>
      <c r="K2" s="310"/>
      <c r="L2" s="310" t="str">
        <f>E12</f>
        <v>VC Feuerball Kaiserslautern</v>
      </c>
      <c r="M2" s="310"/>
      <c r="N2" s="310" t="str">
        <f>E15</f>
        <v>TuS Kriegsfeld</v>
      </c>
      <c r="O2" s="310"/>
      <c r="P2" s="311" t="str">
        <f>E18</f>
        <v>Roßbach/Olsbrücken</v>
      </c>
      <c r="Q2" s="311"/>
      <c r="R2" s="321" t="s">
        <v>1</v>
      </c>
      <c r="S2" s="321"/>
      <c r="T2" s="314" t="s">
        <v>2</v>
      </c>
      <c r="U2" s="314"/>
      <c r="V2" s="315" t="s">
        <v>3</v>
      </c>
      <c r="W2" s="315"/>
      <c r="X2" s="16" t="s">
        <v>4</v>
      </c>
      <c r="Y2" s="17" t="s">
        <v>5</v>
      </c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9"/>
      <c r="AT2" s="19"/>
      <c r="AU2" s="19"/>
      <c r="AV2" s="19"/>
      <c r="AW2" s="19"/>
      <c r="AX2" s="19"/>
      <c r="AY2" s="18"/>
      <c r="AZ2" s="11"/>
      <c r="BA2" s="11"/>
      <c r="BB2" s="11"/>
    </row>
    <row r="3" spans="4:51" ht="12.75" customHeight="1">
      <c r="D3" s="20"/>
      <c r="E3" s="309" t="s">
        <v>46</v>
      </c>
      <c r="F3" s="21" t="s">
        <v>7</v>
      </c>
      <c r="G3" s="22" t="s">
        <v>7</v>
      </c>
      <c r="H3" s="23">
        <f>P24</f>
        <v>98</v>
      </c>
      <c r="I3" s="24">
        <f>Q24</f>
        <v>76</v>
      </c>
      <c r="J3" s="25">
        <f>P25</f>
        <v>75</v>
      </c>
      <c r="K3" s="26">
        <f>Q25</f>
        <v>36</v>
      </c>
      <c r="L3" s="23">
        <f>P26</f>
        <v>97</v>
      </c>
      <c r="M3" s="27">
        <f>Q26</f>
        <v>86</v>
      </c>
      <c r="N3" s="21">
        <f>P27</f>
        <v>106</v>
      </c>
      <c r="O3" s="22">
        <f>Q27</f>
        <v>100</v>
      </c>
      <c r="P3" s="252">
        <f>P28</f>
        <v>75</v>
      </c>
      <c r="Q3" s="253">
        <f>Q28</f>
        <v>0</v>
      </c>
      <c r="R3" s="84">
        <f aca="true" t="shared" si="0" ref="R3:S5">SUM(H3,J3,L3,N3,P3)</f>
        <v>451</v>
      </c>
      <c r="S3" s="31">
        <f t="shared" si="0"/>
        <v>298</v>
      </c>
      <c r="T3" s="31">
        <f>SUM(G6,G9,G12,G15,G18)</f>
        <v>452</v>
      </c>
      <c r="U3" s="32">
        <f>SUM(F6,F9,F12,F15,F18)</f>
        <v>331</v>
      </c>
      <c r="V3" s="33">
        <f>R3+T3</f>
        <v>903</v>
      </c>
      <c r="W3" s="34">
        <f aca="true" t="shared" si="1" ref="W3:W20">S3+U3</f>
        <v>629</v>
      </c>
      <c r="X3" s="35">
        <f>V3-W3</f>
        <v>274</v>
      </c>
      <c r="Y3" s="36">
        <f>IF(AD4&lt;AD19,AP4,AP4-1)</f>
        <v>1</v>
      </c>
      <c r="Z3" s="4"/>
      <c r="AA3" s="4"/>
      <c r="AB3" s="4">
        <f>V5*100-W5</f>
        <v>2000</v>
      </c>
      <c r="AC3" s="4">
        <f>X4</f>
        <v>21</v>
      </c>
      <c r="AD3" s="4">
        <f>V4</f>
        <v>30</v>
      </c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37"/>
      <c r="AT3" s="37"/>
      <c r="AU3" s="37"/>
      <c r="AV3" s="37"/>
      <c r="AW3" s="37"/>
      <c r="AX3" s="37"/>
      <c r="AY3" s="4"/>
    </row>
    <row r="4" spans="4:51" ht="12.75" customHeight="1">
      <c r="D4" s="20"/>
      <c r="E4" s="309"/>
      <c r="F4" s="38" t="s">
        <v>7</v>
      </c>
      <c r="G4" s="39" t="s">
        <v>7</v>
      </c>
      <c r="H4" s="40">
        <f>R24</f>
        <v>3</v>
      </c>
      <c r="I4" s="41">
        <f>S24</f>
        <v>1</v>
      </c>
      <c r="J4" s="42">
        <f>R25</f>
        <v>3</v>
      </c>
      <c r="K4" s="43">
        <f>S25</f>
        <v>0</v>
      </c>
      <c r="L4" s="40">
        <f>R26</f>
        <v>3</v>
      </c>
      <c r="M4" s="44">
        <f>S26</f>
        <v>2</v>
      </c>
      <c r="N4" s="38">
        <f>R27</f>
        <v>3</v>
      </c>
      <c r="O4" s="39">
        <f>S27</f>
        <v>2</v>
      </c>
      <c r="P4" s="244">
        <f>R28</f>
        <v>3</v>
      </c>
      <c r="Q4" s="254">
        <f>S28</f>
        <v>0</v>
      </c>
      <c r="R4" s="82">
        <f t="shared" si="0"/>
        <v>15</v>
      </c>
      <c r="S4" s="48">
        <f t="shared" si="0"/>
        <v>5</v>
      </c>
      <c r="T4" s="48">
        <f>SUM(G7,G10,G13,G16,G19)</f>
        <v>15</v>
      </c>
      <c r="U4" s="49">
        <f>SUM(F7,F10,F13,F16,F19)</f>
        <v>4</v>
      </c>
      <c r="V4" s="50">
        <f aca="true" t="shared" si="2" ref="V4:V20">R4+T4</f>
        <v>30</v>
      </c>
      <c r="W4" s="51">
        <f t="shared" si="1"/>
        <v>9</v>
      </c>
      <c r="X4" s="52">
        <f>V4-W4</f>
        <v>21</v>
      </c>
      <c r="Y4" s="53"/>
      <c r="Z4" s="4"/>
      <c r="AA4" s="4"/>
      <c r="AB4" s="4"/>
      <c r="AC4" s="54"/>
      <c r="AD4" s="54">
        <f>AB3*10000+AC3*100+AD3</f>
        <v>20002130</v>
      </c>
      <c r="AE4" s="4"/>
      <c r="AF4" s="4"/>
      <c r="AG4" s="4"/>
      <c r="AH4" s="4">
        <f>IF(AD4&lt;AD7,11,10)</f>
        <v>10</v>
      </c>
      <c r="AI4" s="4">
        <f>IF(AD4&lt;AD10,AH4,AH4-1)</f>
        <v>9</v>
      </c>
      <c r="AJ4" s="4">
        <f>IF(AD4&lt;AD13,AI4,AI4-1)</f>
        <v>8</v>
      </c>
      <c r="AK4" s="4">
        <f>IF(AD4&lt;AD16,AJ4,AJ4-1)</f>
        <v>7</v>
      </c>
      <c r="AL4" s="4">
        <f>AK4-1</f>
        <v>6</v>
      </c>
      <c r="AM4" s="4">
        <f>AL4-1</f>
        <v>5</v>
      </c>
      <c r="AN4" s="4">
        <f>AM4-1</f>
        <v>4</v>
      </c>
      <c r="AO4" s="4">
        <f>AN4-1</f>
        <v>3</v>
      </c>
      <c r="AP4" s="4">
        <f>AO4-1</f>
        <v>2</v>
      </c>
      <c r="AQ4" s="4"/>
      <c r="AR4" s="4"/>
      <c r="AX4" s="37"/>
      <c r="AY4" s="4"/>
    </row>
    <row r="5" spans="4:51" ht="12.75" customHeight="1">
      <c r="D5" s="20"/>
      <c r="E5" s="309"/>
      <c r="F5" s="55" t="s">
        <v>7</v>
      </c>
      <c r="G5" s="56" t="s">
        <v>7</v>
      </c>
      <c r="H5" s="57">
        <f>T24</f>
        <v>2</v>
      </c>
      <c r="I5" s="58">
        <f>U24</f>
        <v>0</v>
      </c>
      <c r="J5" s="59">
        <f>T25</f>
        <v>2</v>
      </c>
      <c r="K5" s="60">
        <f>U25</f>
        <v>0</v>
      </c>
      <c r="L5" s="57">
        <f>T26</f>
        <v>2</v>
      </c>
      <c r="M5" s="61">
        <f>U26</f>
        <v>0</v>
      </c>
      <c r="N5" s="55">
        <f>T27</f>
        <v>2</v>
      </c>
      <c r="O5" s="56">
        <f>U27</f>
        <v>0</v>
      </c>
      <c r="P5" s="246">
        <f>T28</f>
        <v>2</v>
      </c>
      <c r="Q5" s="278">
        <f>U28</f>
        <v>0</v>
      </c>
      <c r="R5" s="83">
        <f t="shared" si="0"/>
        <v>10</v>
      </c>
      <c r="S5" s="65">
        <f t="shared" si="0"/>
        <v>0</v>
      </c>
      <c r="T5" s="65">
        <f>SUM(G8,G11,G14,G17,G20)</f>
        <v>10</v>
      </c>
      <c r="U5" s="66">
        <f>SUM(F8,F11,F14,F17,F20)</f>
        <v>0</v>
      </c>
      <c r="V5" s="67">
        <f t="shared" si="2"/>
        <v>20</v>
      </c>
      <c r="W5" s="68">
        <f t="shared" si="1"/>
        <v>0</v>
      </c>
      <c r="X5" s="69"/>
      <c r="Y5" s="70"/>
      <c r="Z5" s="4"/>
      <c r="AA5" s="4"/>
      <c r="AB5" s="4"/>
      <c r="AC5" s="5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X5" s="37"/>
      <c r="AY5" s="4"/>
    </row>
    <row r="6" spans="4:51" ht="12.75" customHeight="1">
      <c r="D6" s="20"/>
      <c r="E6" s="309" t="s">
        <v>47</v>
      </c>
      <c r="F6" s="23">
        <f>P30</f>
        <v>66</v>
      </c>
      <c r="G6" s="27">
        <f>Q30</f>
        <v>97</v>
      </c>
      <c r="H6" s="71" t="s">
        <v>7</v>
      </c>
      <c r="I6" s="72" t="s">
        <v>7</v>
      </c>
      <c r="J6" s="23">
        <f>P31</f>
        <v>107</v>
      </c>
      <c r="K6" s="27">
        <f>Q31</f>
        <v>86</v>
      </c>
      <c r="L6" s="71">
        <f>P32</f>
        <v>103</v>
      </c>
      <c r="M6" s="72">
        <f>Q32</f>
        <v>89</v>
      </c>
      <c r="N6" s="73">
        <f>P33</f>
        <v>97</v>
      </c>
      <c r="O6" s="74">
        <f>Q33</f>
        <v>75</v>
      </c>
      <c r="P6" s="71">
        <f>P34</f>
        <v>109</v>
      </c>
      <c r="Q6" s="77">
        <f>Q34</f>
        <v>86</v>
      </c>
      <c r="R6" s="78">
        <f aca="true" t="shared" si="3" ref="R6:S8">SUM(F6,J6,L6,N6,P6)</f>
        <v>482</v>
      </c>
      <c r="S6" s="79">
        <f t="shared" si="3"/>
        <v>433</v>
      </c>
      <c r="T6" s="79">
        <f>SUM(I3,I9,I12,I15,I18)</f>
        <v>399</v>
      </c>
      <c r="U6" s="80">
        <f>SUM(H3,H9,H12,H15,H18)</f>
        <v>439</v>
      </c>
      <c r="V6" s="81">
        <f t="shared" si="2"/>
        <v>881</v>
      </c>
      <c r="W6" s="34">
        <f t="shared" si="1"/>
        <v>872</v>
      </c>
      <c r="X6" s="35">
        <f aca="true" t="shared" si="4" ref="X6:X19">V6-W6</f>
        <v>9</v>
      </c>
      <c r="Y6" s="36">
        <f>IF(AD7&lt;AD4,AP7,AP7-1)</f>
        <v>3</v>
      </c>
      <c r="Z6" s="4"/>
      <c r="AA6" s="4"/>
      <c r="AB6" s="4">
        <f>V8*100-W8</f>
        <v>990</v>
      </c>
      <c r="AC6" s="4">
        <f>X7</f>
        <v>-2</v>
      </c>
      <c r="AD6" s="4">
        <f>V7</f>
        <v>20</v>
      </c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X6" s="37"/>
      <c r="AY6" s="4"/>
    </row>
    <row r="7" spans="4:51" ht="12.75" customHeight="1">
      <c r="D7" s="20"/>
      <c r="E7" s="309"/>
      <c r="F7" s="40">
        <f>R30</f>
        <v>1</v>
      </c>
      <c r="G7" s="44">
        <f>S30</f>
        <v>3</v>
      </c>
      <c r="H7" s="38" t="s">
        <v>7</v>
      </c>
      <c r="I7" s="39" t="s">
        <v>7</v>
      </c>
      <c r="J7" s="40">
        <f>R31</f>
        <v>3</v>
      </c>
      <c r="K7" s="44">
        <f>S31</f>
        <v>2</v>
      </c>
      <c r="L7" s="38">
        <f>R32</f>
        <v>3</v>
      </c>
      <c r="M7" s="39">
        <f>S32</f>
        <v>2</v>
      </c>
      <c r="N7" s="40">
        <f>R33</f>
        <v>3</v>
      </c>
      <c r="O7" s="44">
        <f>S33</f>
        <v>1</v>
      </c>
      <c r="P7" s="38">
        <f>R34</f>
        <v>3</v>
      </c>
      <c r="Q7" s="45">
        <f>S34</f>
        <v>2</v>
      </c>
      <c r="R7" s="82">
        <f t="shared" si="3"/>
        <v>13</v>
      </c>
      <c r="S7" s="48">
        <f t="shared" si="3"/>
        <v>10</v>
      </c>
      <c r="T7" s="79">
        <f>SUM(I4,I10,I13,I16,I19)</f>
        <v>7</v>
      </c>
      <c r="U7" s="49">
        <f>SUM(H4,H10,H13,H16,H19)</f>
        <v>12</v>
      </c>
      <c r="V7" s="50">
        <f t="shared" si="2"/>
        <v>20</v>
      </c>
      <c r="W7" s="51">
        <f t="shared" si="1"/>
        <v>22</v>
      </c>
      <c r="X7" s="52">
        <f t="shared" si="4"/>
        <v>-2</v>
      </c>
      <c r="Y7" s="53"/>
      <c r="Z7" s="4"/>
      <c r="AA7" s="4"/>
      <c r="AB7" s="4"/>
      <c r="AC7" s="54"/>
      <c r="AD7" s="54">
        <f>AB6*10000+AC6*100+AD6</f>
        <v>9899820</v>
      </c>
      <c r="AE7" s="4"/>
      <c r="AF7" s="4"/>
      <c r="AG7" s="4"/>
      <c r="AH7" s="4">
        <f>IF(AD7&lt;AD10,11,10)</f>
        <v>10</v>
      </c>
      <c r="AI7" s="4">
        <f>IF(AD7&lt;AD13,AH7,AH7-1)</f>
        <v>9</v>
      </c>
      <c r="AJ7" s="4">
        <f>IF(AD7&lt;AD16,AI7,AI7-1)</f>
        <v>8</v>
      </c>
      <c r="AK7" s="4">
        <f>IF(AD7&lt;AD19,AJ7,AJ7-1)</f>
        <v>8</v>
      </c>
      <c r="AL7" s="4">
        <f>AK7-1</f>
        <v>7</v>
      </c>
      <c r="AM7" s="4">
        <f>AL7-1</f>
        <v>6</v>
      </c>
      <c r="AN7" s="4">
        <f>AM7-1</f>
        <v>5</v>
      </c>
      <c r="AO7" s="4">
        <f>AN7-1</f>
        <v>4</v>
      </c>
      <c r="AP7" s="4">
        <f>AO7-1</f>
        <v>3</v>
      </c>
      <c r="AQ7" s="4"/>
      <c r="AR7" s="4"/>
      <c r="AX7" s="37"/>
      <c r="AY7" s="4"/>
    </row>
    <row r="8" spans="4:51" ht="12.75" customHeight="1">
      <c r="D8" s="20"/>
      <c r="E8" s="309"/>
      <c r="F8" s="57">
        <f>T30</f>
        <v>0</v>
      </c>
      <c r="G8" s="61">
        <f>U30</f>
        <v>2</v>
      </c>
      <c r="H8" s="55" t="s">
        <v>7</v>
      </c>
      <c r="I8" s="56" t="s">
        <v>7</v>
      </c>
      <c r="J8" s="57">
        <f>T31</f>
        <v>2</v>
      </c>
      <c r="K8" s="61">
        <f>U31</f>
        <v>0</v>
      </c>
      <c r="L8" s="55">
        <f>T32</f>
        <v>2</v>
      </c>
      <c r="M8" s="56">
        <f>U32</f>
        <v>0</v>
      </c>
      <c r="N8" s="57">
        <f>T33</f>
        <v>2</v>
      </c>
      <c r="O8" s="61">
        <f>U33</f>
        <v>0</v>
      </c>
      <c r="P8" s="55">
        <f>T34</f>
        <v>2</v>
      </c>
      <c r="Q8" s="62">
        <f>U34</f>
        <v>0</v>
      </c>
      <c r="R8" s="83">
        <f t="shared" si="3"/>
        <v>8</v>
      </c>
      <c r="S8" s="65">
        <f t="shared" si="3"/>
        <v>2</v>
      </c>
      <c r="T8" s="79">
        <f>SUM(I5,I11,I14,I17,I20)</f>
        <v>2</v>
      </c>
      <c r="U8" s="66">
        <f>SUM(H5,H11,H14,H17,H20)</f>
        <v>8</v>
      </c>
      <c r="V8" s="67">
        <f t="shared" si="2"/>
        <v>10</v>
      </c>
      <c r="W8" s="68">
        <f t="shared" si="1"/>
        <v>10</v>
      </c>
      <c r="X8" s="69"/>
      <c r="Y8" s="70"/>
      <c r="Z8" s="4"/>
      <c r="AA8" s="4"/>
      <c r="AB8" s="4"/>
      <c r="AC8" s="5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X8" s="37"/>
      <c r="AY8" s="4"/>
    </row>
    <row r="9" spans="4:51" ht="12.75" customHeight="1">
      <c r="D9" s="20"/>
      <c r="E9" s="309" t="s">
        <v>32</v>
      </c>
      <c r="F9" s="21">
        <f>P36</f>
        <v>97</v>
      </c>
      <c r="G9" s="22">
        <f>Q36</f>
        <v>111</v>
      </c>
      <c r="H9" s="23">
        <f>P37</f>
        <v>109</v>
      </c>
      <c r="I9" s="27">
        <f>Q37</f>
        <v>102</v>
      </c>
      <c r="J9" s="21" t="s">
        <v>7</v>
      </c>
      <c r="K9" s="22" t="s">
        <v>7</v>
      </c>
      <c r="L9" s="23">
        <f>P38</f>
        <v>75</v>
      </c>
      <c r="M9" s="27">
        <f>Q38</f>
        <v>59</v>
      </c>
      <c r="N9" s="21">
        <f>P39</f>
        <v>89</v>
      </c>
      <c r="O9" s="22">
        <f>Q39</f>
        <v>101</v>
      </c>
      <c r="P9" s="23">
        <f>P40</f>
        <v>100</v>
      </c>
      <c r="Q9" s="24">
        <f>Q40</f>
        <v>88</v>
      </c>
      <c r="R9" s="84">
        <f aca="true" t="shared" si="5" ref="R9:S11">SUM(F9,H9,L9,N9,P9)</f>
        <v>470</v>
      </c>
      <c r="S9" s="31">
        <f t="shared" si="5"/>
        <v>461</v>
      </c>
      <c r="T9" s="31">
        <f>SUM(K3,K6,K12,K15,K18)</f>
        <v>318</v>
      </c>
      <c r="U9" s="32">
        <f>SUM(J3,J6,J12,J15,J18)</f>
        <v>446</v>
      </c>
      <c r="V9" s="81">
        <f t="shared" si="2"/>
        <v>788</v>
      </c>
      <c r="W9" s="34">
        <f t="shared" si="1"/>
        <v>907</v>
      </c>
      <c r="X9" s="35">
        <f t="shared" si="4"/>
        <v>-119</v>
      </c>
      <c r="Y9" s="36">
        <f>IF(AD10&lt;AD7,AP10,AP10-1)</f>
        <v>5</v>
      </c>
      <c r="Z9" s="4"/>
      <c r="AA9" s="4"/>
      <c r="AB9" s="4">
        <f>V11*100-W11</f>
        <v>788</v>
      </c>
      <c r="AC9" s="4">
        <f>X10</f>
        <v>-5</v>
      </c>
      <c r="AD9" s="4">
        <f>V10</f>
        <v>18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X9" s="37"/>
      <c r="AY9" s="4"/>
    </row>
    <row r="10" spans="4:51" ht="12.75" customHeight="1">
      <c r="D10" s="20"/>
      <c r="E10" s="309"/>
      <c r="F10" s="38">
        <f>R36</f>
        <v>2</v>
      </c>
      <c r="G10" s="39">
        <f>S36</f>
        <v>3</v>
      </c>
      <c r="H10" s="40">
        <f>R37</f>
        <v>3</v>
      </c>
      <c r="I10" s="44">
        <f>S37</f>
        <v>2</v>
      </c>
      <c r="J10" s="38" t="s">
        <v>7</v>
      </c>
      <c r="K10" s="39" t="s">
        <v>7</v>
      </c>
      <c r="L10" s="40">
        <f>R38</f>
        <v>3</v>
      </c>
      <c r="M10" s="44">
        <f>S38</f>
        <v>0</v>
      </c>
      <c r="N10" s="38">
        <f>R39</f>
        <v>1</v>
      </c>
      <c r="O10" s="39">
        <f>S39</f>
        <v>3</v>
      </c>
      <c r="P10" s="40">
        <f>R40</f>
        <v>3</v>
      </c>
      <c r="Q10" s="41">
        <f>S40</f>
        <v>1</v>
      </c>
      <c r="R10" s="82">
        <f t="shared" si="5"/>
        <v>12</v>
      </c>
      <c r="S10" s="48">
        <f t="shared" si="5"/>
        <v>9</v>
      </c>
      <c r="T10" s="48">
        <f>SUM(K4,K7,K13,K16,K19)</f>
        <v>6</v>
      </c>
      <c r="U10" s="49">
        <f>SUM(J4,J7,J13,J16,J19)</f>
        <v>14</v>
      </c>
      <c r="V10" s="50">
        <f t="shared" si="2"/>
        <v>18</v>
      </c>
      <c r="W10" s="51">
        <f t="shared" si="1"/>
        <v>23</v>
      </c>
      <c r="X10" s="52">
        <f t="shared" si="4"/>
        <v>-5</v>
      </c>
      <c r="Y10" s="53"/>
      <c r="Z10" s="4"/>
      <c r="AA10" s="4"/>
      <c r="AB10" s="4"/>
      <c r="AC10" s="54"/>
      <c r="AD10" s="54">
        <f>AB9*10000+AC9*100+AD9</f>
        <v>7879518</v>
      </c>
      <c r="AE10" s="4"/>
      <c r="AF10" s="4"/>
      <c r="AG10" s="4"/>
      <c r="AH10" s="4">
        <f>IF(AD10&lt;AD13,11,10)</f>
        <v>10</v>
      </c>
      <c r="AI10" s="4">
        <f>IF(AD10&lt;AD16,AH10,AH10-1)</f>
        <v>10</v>
      </c>
      <c r="AJ10" s="4">
        <f>IF(AD10&lt;AD19,AI10,AI10-1)</f>
        <v>10</v>
      </c>
      <c r="AK10" s="4">
        <f>IF(AD10&lt;AD4,AJ10,AJ10-1)</f>
        <v>10</v>
      </c>
      <c r="AL10" s="4">
        <f>AK10-1</f>
        <v>9</v>
      </c>
      <c r="AM10" s="4">
        <f>AL10-1</f>
        <v>8</v>
      </c>
      <c r="AN10" s="4">
        <f>AM10-1</f>
        <v>7</v>
      </c>
      <c r="AO10" s="4">
        <f>AN10-1</f>
        <v>6</v>
      </c>
      <c r="AP10" s="4">
        <f>AO10-1</f>
        <v>5</v>
      </c>
      <c r="AQ10" s="4"/>
      <c r="AR10" s="4"/>
      <c r="AX10" s="37"/>
      <c r="AY10" s="4"/>
    </row>
    <row r="11" spans="4:51" ht="12.75" customHeight="1">
      <c r="D11" s="20"/>
      <c r="E11" s="309"/>
      <c r="F11" s="85">
        <f>T36</f>
        <v>0</v>
      </c>
      <c r="G11" s="86">
        <f>U36</f>
        <v>2</v>
      </c>
      <c r="H11" s="87">
        <f>T37</f>
        <v>2</v>
      </c>
      <c r="I11" s="88">
        <f>U37</f>
        <v>0</v>
      </c>
      <c r="J11" s="85" t="s">
        <v>7</v>
      </c>
      <c r="K11" s="86" t="s">
        <v>7</v>
      </c>
      <c r="L11" s="87">
        <f>T38</f>
        <v>2</v>
      </c>
      <c r="M11" s="88">
        <f>U38</f>
        <v>0</v>
      </c>
      <c r="N11" s="85">
        <f>T39</f>
        <v>0</v>
      </c>
      <c r="O11" s="86">
        <f>U39</f>
        <v>2</v>
      </c>
      <c r="P11" s="87">
        <f>T40</f>
        <v>2</v>
      </c>
      <c r="Q11" s="91">
        <f>U40</f>
        <v>0</v>
      </c>
      <c r="R11" s="92">
        <f t="shared" si="5"/>
        <v>6</v>
      </c>
      <c r="S11" s="93">
        <f t="shared" si="5"/>
        <v>4</v>
      </c>
      <c r="T11" s="93">
        <f>SUM(K5,K8,K14,K17,K20)</f>
        <v>2</v>
      </c>
      <c r="U11" s="94">
        <f>SUM(J5,J8,J14,J17,J20)</f>
        <v>8</v>
      </c>
      <c r="V11" s="95">
        <f t="shared" si="2"/>
        <v>8</v>
      </c>
      <c r="W11" s="96">
        <f t="shared" si="1"/>
        <v>12</v>
      </c>
      <c r="X11" s="69"/>
      <c r="Y11" s="70"/>
      <c r="Z11" s="4"/>
      <c r="AA11" s="4"/>
      <c r="AB11" s="4"/>
      <c r="AC11" s="5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X11" s="37"/>
      <c r="AY11" s="4"/>
    </row>
    <row r="12" spans="4:51" ht="12.75" customHeight="1">
      <c r="D12" s="20"/>
      <c r="E12" s="309" t="s">
        <v>48</v>
      </c>
      <c r="F12" s="23">
        <f>P42</f>
        <v>84</v>
      </c>
      <c r="G12" s="27">
        <f>Q42</f>
        <v>94</v>
      </c>
      <c r="H12" s="21">
        <f>P43</f>
        <v>63</v>
      </c>
      <c r="I12" s="22">
        <f>Q43</f>
        <v>76</v>
      </c>
      <c r="J12" s="23">
        <f>P44</f>
        <v>96</v>
      </c>
      <c r="K12" s="27">
        <f>Q44</f>
        <v>106</v>
      </c>
      <c r="L12" s="21" t="s">
        <v>7</v>
      </c>
      <c r="M12" s="22" t="s">
        <v>7</v>
      </c>
      <c r="N12" s="23">
        <f>P45</f>
        <v>75</v>
      </c>
      <c r="O12" s="27">
        <f>Q45</f>
        <v>55</v>
      </c>
      <c r="P12" s="21">
        <f>P46</f>
        <v>51</v>
      </c>
      <c r="Q12" s="28">
        <f>Q46</f>
        <v>75</v>
      </c>
      <c r="R12" s="84">
        <f aca="true" t="shared" si="6" ref="R12:S14">SUM(F12,H12,J12,N12,P12)</f>
        <v>369</v>
      </c>
      <c r="S12" s="31">
        <f t="shared" si="6"/>
        <v>406</v>
      </c>
      <c r="T12" s="31">
        <f>SUM(M3,M6,M9,M15,M18)</f>
        <v>386</v>
      </c>
      <c r="U12" s="32">
        <f>SUM(L3,L6,L9,L15,L18)</f>
        <v>448</v>
      </c>
      <c r="V12" s="81">
        <f t="shared" si="2"/>
        <v>755</v>
      </c>
      <c r="W12" s="34">
        <f t="shared" si="1"/>
        <v>854</v>
      </c>
      <c r="X12" s="35">
        <f t="shared" si="4"/>
        <v>-99</v>
      </c>
      <c r="Y12" s="36">
        <f>IF(AD13&lt;AD10,AP13,AP13-1)</f>
        <v>6</v>
      </c>
      <c r="Z12" s="4"/>
      <c r="AA12" s="4"/>
      <c r="AB12" s="4">
        <f>V14*100-W14</f>
        <v>384</v>
      </c>
      <c r="AC12" s="4">
        <f>X13</f>
        <v>-13</v>
      </c>
      <c r="AD12" s="4">
        <f>V13</f>
        <v>13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X12" s="37"/>
      <c r="AY12" s="4"/>
    </row>
    <row r="13" spans="4:51" ht="12.75" customHeight="1">
      <c r="D13" s="20"/>
      <c r="E13" s="309"/>
      <c r="F13" s="40">
        <f>R42</f>
        <v>1</v>
      </c>
      <c r="G13" s="44">
        <f>S42</f>
        <v>3</v>
      </c>
      <c r="H13" s="38">
        <f>R43</f>
        <v>0</v>
      </c>
      <c r="I13" s="39">
        <f>S43</f>
        <v>3</v>
      </c>
      <c r="J13" s="40">
        <f>R44</f>
        <v>2</v>
      </c>
      <c r="K13" s="44">
        <f>S44</f>
        <v>3</v>
      </c>
      <c r="L13" s="38" t="s">
        <v>7</v>
      </c>
      <c r="M13" s="39" t="s">
        <v>7</v>
      </c>
      <c r="N13" s="40">
        <f>R45</f>
        <v>3</v>
      </c>
      <c r="O13" s="44">
        <f>S45</f>
        <v>0</v>
      </c>
      <c r="P13" s="38">
        <f>R46</f>
        <v>0</v>
      </c>
      <c r="Q13" s="45">
        <f>S46</f>
        <v>3</v>
      </c>
      <c r="R13" s="82">
        <f t="shared" si="6"/>
        <v>6</v>
      </c>
      <c r="S13" s="48">
        <f t="shared" si="6"/>
        <v>12</v>
      </c>
      <c r="T13" s="48">
        <f>SUM(M4,M7,M10,M16,M19)</f>
        <v>7</v>
      </c>
      <c r="U13" s="49">
        <f>SUM(L4,L7,L10,L16,L19)</f>
        <v>14</v>
      </c>
      <c r="V13" s="50">
        <f t="shared" si="2"/>
        <v>13</v>
      </c>
      <c r="W13" s="51">
        <f t="shared" si="1"/>
        <v>26</v>
      </c>
      <c r="X13" s="52">
        <f t="shared" si="4"/>
        <v>-13</v>
      </c>
      <c r="Y13" s="53"/>
      <c r="Z13" s="4"/>
      <c r="AA13" s="4"/>
      <c r="AB13" s="4"/>
      <c r="AC13" s="54"/>
      <c r="AD13" s="54">
        <f>AB12*10000+AC12*100+AD12</f>
        <v>3838713</v>
      </c>
      <c r="AE13" s="4"/>
      <c r="AF13" s="4"/>
      <c r="AG13" s="4"/>
      <c r="AH13" s="4">
        <f>IF(AD13&lt;AD16,11,10)</f>
        <v>11</v>
      </c>
      <c r="AI13" s="4">
        <f>IF(AD13&lt;AD19,AH13,AH13-1)</f>
        <v>11</v>
      </c>
      <c r="AJ13" s="4">
        <f>IF(AD13&lt;AD4,AI13,AI13-1)</f>
        <v>11</v>
      </c>
      <c r="AK13" s="4">
        <f>IF(AD13&lt;AD7,AJ13,AJ13-1)</f>
        <v>11</v>
      </c>
      <c r="AL13" s="4">
        <f>AK13-1</f>
        <v>10</v>
      </c>
      <c r="AM13" s="4">
        <f>AL13-1</f>
        <v>9</v>
      </c>
      <c r="AN13" s="4">
        <f>AM13-1</f>
        <v>8</v>
      </c>
      <c r="AO13" s="4">
        <f>AN13-1</f>
        <v>7</v>
      </c>
      <c r="AP13" s="4">
        <f>AO13-1</f>
        <v>6</v>
      </c>
      <c r="AQ13" s="4"/>
      <c r="AR13" s="4"/>
      <c r="AX13" s="37"/>
      <c r="AY13" s="4"/>
    </row>
    <row r="14" spans="4:51" ht="12.75" customHeight="1">
      <c r="D14" s="20"/>
      <c r="E14" s="309"/>
      <c r="F14" s="87">
        <f>T42</f>
        <v>0</v>
      </c>
      <c r="G14" s="88">
        <f>U42</f>
        <v>2</v>
      </c>
      <c r="H14" s="85">
        <f>T43</f>
        <v>0</v>
      </c>
      <c r="I14" s="86">
        <f>U43</f>
        <v>2</v>
      </c>
      <c r="J14" s="87">
        <f>T44</f>
        <v>0</v>
      </c>
      <c r="K14" s="88">
        <f>U44</f>
        <v>2</v>
      </c>
      <c r="L14" s="85" t="s">
        <v>7</v>
      </c>
      <c r="M14" s="86" t="s">
        <v>7</v>
      </c>
      <c r="N14" s="87">
        <f>T45</f>
        <v>2</v>
      </c>
      <c r="O14" s="88">
        <f>U45</f>
        <v>0</v>
      </c>
      <c r="P14" s="85">
        <f>T46</f>
        <v>0</v>
      </c>
      <c r="Q14" s="89">
        <f>U46</f>
        <v>2</v>
      </c>
      <c r="R14" s="92">
        <f t="shared" si="6"/>
        <v>2</v>
      </c>
      <c r="S14" s="93">
        <f t="shared" si="6"/>
        <v>8</v>
      </c>
      <c r="T14" s="93">
        <f>SUM(M5,M8,M11,M17,M20)</f>
        <v>2</v>
      </c>
      <c r="U14" s="94">
        <f>SUM(L5,L8,L11,L17,L20)</f>
        <v>8</v>
      </c>
      <c r="V14" s="95">
        <f t="shared" si="2"/>
        <v>4</v>
      </c>
      <c r="W14" s="96">
        <f t="shared" si="1"/>
        <v>16</v>
      </c>
      <c r="X14" s="69"/>
      <c r="Y14" s="70"/>
      <c r="Z14" s="4"/>
      <c r="AA14" s="4"/>
      <c r="AB14" s="4"/>
      <c r="AC14" s="5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X14" s="37"/>
      <c r="AY14" s="4"/>
    </row>
    <row r="15" spans="4:51" ht="12.75" customHeight="1">
      <c r="D15" s="20"/>
      <c r="E15" s="309" t="s">
        <v>49</v>
      </c>
      <c r="F15" s="21">
        <f>P48</f>
        <v>48</v>
      </c>
      <c r="G15" s="22">
        <f>Q48</f>
        <v>75</v>
      </c>
      <c r="H15" s="23">
        <f>P49</f>
        <v>94</v>
      </c>
      <c r="I15" s="27">
        <f>Q49</f>
        <v>90</v>
      </c>
      <c r="J15" s="21">
        <f>P50</f>
        <v>93</v>
      </c>
      <c r="K15" s="22">
        <f>Q50</f>
        <v>90</v>
      </c>
      <c r="L15" s="23">
        <f>P51</f>
        <v>98</v>
      </c>
      <c r="M15" s="27">
        <f>Q51</f>
        <v>98</v>
      </c>
      <c r="N15" s="21" t="s">
        <v>7</v>
      </c>
      <c r="O15" s="22" t="s">
        <v>7</v>
      </c>
      <c r="P15" s="23">
        <f>P52</f>
        <v>75</v>
      </c>
      <c r="Q15" s="24">
        <f>Q52</f>
        <v>60</v>
      </c>
      <c r="R15" s="84">
        <f aca="true" t="shared" si="7" ref="R15:S17">SUM(F15,H15,J15,L15,P15)</f>
        <v>408</v>
      </c>
      <c r="S15" s="31">
        <f t="shared" si="7"/>
        <v>413</v>
      </c>
      <c r="T15" s="31">
        <f>SUM(O3,O6,O9,O12,O18)</f>
        <v>377</v>
      </c>
      <c r="U15" s="32">
        <f>SUM(N3,N6,N9,N12,N18)</f>
        <v>442</v>
      </c>
      <c r="V15" s="81">
        <f t="shared" si="2"/>
        <v>785</v>
      </c>
      <c r="W15" s="34">
        <f t="shared" si="1"/>
        <v>855</v>
      </c>
      <c r="X15" s="35">
        <f t="shared" si="4"/>
        <v>-70</v>
      </c>
      <c r="Y15" s="36">
        <f>IF(AD16&lt;AD13,AP16,AP16-1)</f>
        <v>4</v>
      </c>
      <c r="Z15" s="4"/>
      <c r="AA15" s="4"/>
      <c r="AB15" s="4">
        <f>V17*100-W17</f>
        <v>788</v>
      </c>
      <c r="AC15" s="4">
        <f>X16</f>
        <v>-4</v>
      </c>
      <c r="AD15" s="4">
        <f>V16</f>
        <v>17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X15" s="37"/>
      <c r="AY15" s="4"/>
    </row>
    <row r="16" spans="4:51" ht="12.75" customHeight="1">
      <c r="D16" s="20"/>
      <c r="E16" s="309"/>
      <c r="F16" s="38">
        <f>R48</f>
        <v>0</v>
      </c>
      <c r="G16" s="39">
        <f>S48</f>
        <v>3</v>
      </c>
      <c r="H16" s="40">
        <f>R49</f>
        <v>3</v>
      </c>
      <c r="I16" s="44">
        <f>S49</f>
        <v>1</v>
      </c>
      <c r="J16" s="38">
        <f>R50</f>
        <v>3</v>
      </c>
      <c r="K16" s="39">
        <f>S50</f>
        <v>1</v>
      </c>
      <c r="L16" s="40">
        <f>R51</f>
        <v>2</v>
      </c>
      <c r="M16" s="44">
        <f>S51</f>
        <v>3</v>
      </c>
      <c r="N16" s="38" t="s">
        <v>7</v>
      </c>
      <c r="O16" s="39" t="s">
        <v>7</v>
      </c>
      <c r="P16" s="40">
        <f>R52</f>
        <v>3</v>
      </c>
      <c r="Q16" s="41">
        <f>S52</f>
        <v>0</v>
      </c>
      <c r="R16" s="82">
        <f t="shared" si="7"/>
        <v>11</v>
      </c>
      <c r="S16" s="48">
        <f t="shared" si="7"/>
        <v>8</v>
      </c>
      <c r="T16" s="48">
        <f>SUM(O4,O7,O10,O13,O19)</f>
        <v>6</v>
      </c>
      <c r="U16" s="49">
        <f>SUM(N4,N7,N10,N13,N19)</f>
        <v>13</v>
      </c>
      <c r="V16" s="50">
        <f t="shared" si="2"/>
        <v>17</v>
      </c>
      <c r="W16" s="51">
        <f t="shared" si="1"/>
        <v>21</v>
      </c>
      <c r="X16" s="52">
        <f t="shared" si="4"/>
        <v>-4</v>
      </c>
      <c r="Y16" s="53"/>
      <c r="Z16" s="4"/>
      <c r="AA16" s="4"/>
      <c r="AB16" s="4"/>
      <c r="AC16" s="54"/>
      <c r="AD16" s="54">
        <f>AB15*10000+AC15*100+AD15</f>
        <v>7879617</v>
      </c>
      <c r="AE16" s="4"/>
      <c r="AF16" s="4"/>
      <c r="AG16" s="4"/>
      <c r="AH16" s="4">
        <f>IF(AD16&lt;AD19,11,10)</f>
        <v>11</v>
      </c>
      <c r="AI16" s="4">
        <f>IF(AD16&lt;AD4,AH16,AH16-1)</f>
        <v>11</v>
      </c>
      <c r="AJ16" s="4">
        <f>IF(AD16&lt;AD7,AI16,AI16-1)</f>
        <v>11</v>
      </c>
      <c r="AK16" s="4">
        <f>IF(AD16&lt;AD10,AJ16,AJ16-1)</f>
        <v>10</v>
      </c>
      <c r="AL16" s="4">
        <f>AK16-1</f>
        <v>9</v>
      </c>
      <c r="AM16" s="4">
        <f>AL16-1</f>
        <v>8</v>
      </c>
      <c r="AN16" s="4">
        <f>AM16-1</f>
        <v>7</v>
      </c>
      <c r="AO16" s="4">
        <f>AN16-1</f>
        <v>6</v>
      </c>
      <c r="AP16" s="4">
        <f>AO16-1</f>
        <v>5</v>
      </c>
      <c r="AQ16" s="4"/>
      <c r="AR16" s="4"/>
      <c r="AX16" s="37"/>
      <c r="AY16" s="4"/>
    </row>
    <row r="17" spans="4:51" ht="12.75" customHeight="1">
      <c r="D17" s="20"/>
      <c r="E17" s="309"/>
      <c r="F17" s="85">
        <f>T48</f>
        <v>0</v>
      </c>
      <c r="G17" s="86">
        <f>U48</f>
        <v>2</v>
      </c>
      <c r="H17" s="87">
        <f>T49</f>
        <v>2</v>
      </c>
      <c r="I17" s="88">
        <f>U49</f>
        <v>0</v>
      </c>
      <c r="J17" s="85">
        <f>T50</f>
        <v>2</v>
      </c>
      <c r="K17" s="86">
        <f>U50</f>
        <v>0</v>
      </c>
      <c r="L17" s="87">
        <f>T51</f>
        <v>0</v>
      </c>
      <c r="M17" s="88">
        <f>U51</f>
        <v>2</v>
      </c>
      <c r="N17" s="85" t="s">
        <v>7</v>
      </c>
      <c r="O17" s="86" t="s">
        <v>7</v>
      </c>
      <c r="P17" s="87">
        <f>T52</f>
        <v>2</v>
      </c>
      <c r="Q17" s="91">
        <f>U52</f>
        <v>0</v>
      </c>
      <c r="R17" s="92">
        <f t="shared" si="7"/>
        <v>6</v>
      </c>
      <c r="S17" s="93">
        <f t="shared" si="7"/>
        <v>4</v>
      </c>
      <c r="T17" s="93">
        <f>SUM(O5,O8,O11,O14,O20)</f>
        <v>2</v>
      </c>
      <c r="U17" s="94">
        <f>SUM(N5,N8,N11,N14,N20)</f>
        <v>8</v>
      </c>
      <c r="V17" s="95">
        <f t="shared" si="2"/>
        <v>8</v>
      </c>
      <c r="W17" s="96">
        <f t="shared" si="1"/>
        <v>12</v>
      </c>
      <c r="X17" s="69"/>
      <c r="Y17" s="70"/>
      <c r="Z17" s="4"/>
      <c r="AA17" s="4"/>
      <c r="AB17" s="4"/>
      <c r="AC17" s="5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X17" s="37"/>
      <c r="AY17" s="4"/>
    </row>
    <row r="18" spans="4:51" ht="12.75" customHeight="1">
      <c r="D18" s="20"/>
      <c r="E18" s="309" t="s">
        <v>50</v>
      </c>
      <c r="F18" s="23">
        <f>P54</f>
        <v>36</v>
      </c>
      <c r="G18" s="27">
        <f>Q54</f>
        <v>75</v>
      </c>
      <c r="H18" s="21">
        <f>P55</f>
        <v>75</v>
      </c>
      <c r="I18" s="22">
        <f>Q55</f>
        <v>55</v>
      </c>
      <c r="J18" s="252">
        <f>P56</f>
        <v>75</v>
      </c>
      <c r="K18" s="268">
        <f>Q56</f>
        <v>0</v>
      </c>
      <c r="L18" s="21">
        <f>P57</f>
        <v>75</v>
      </c>
      <c r="M18" s="22">
        <f>Q57</f>
        <v>54</v>
      </c>
      <c r="N18" s="23">
        <f>P58</f>
        <v>75</v>
      </c>
      <c r="O18" s="27">
        <f>Q58</f>
        <v>46</v>
      </c>
      <c r="P18" s="21" t="s">
        <v>7</v>
      </c>
      <c r="Q18" s="28" t="s">
        <v>7</v>
      </c>
      <c r="R18" s="84">
        <f aca="true" t="shared" si="8" ref="R18:S20">SUM(F18,H18,J18,L18,N18)</f>
        <v>336</v>
      </c>
      <c r="S18" s="31">
        <f t="shared" si="8"/>
        <v>230</v>
      </c>
      <c r="T18" s="31">
        <f>SUM(Q3,Q6,Q9,Q12,Q15)</f>
        <v>309</v>
      </c>
      <c r="U18" s="32">
        <f>SUM(P3,P6,P9,P12,P15)</f>
        <v>410</v>
      </c>
      <c r="V18" s="81">
        <f t="shared" si="2"/>
        <v>645</v>
      </c>
      <c r="W18" s="34">
        <f t="shared" si="1"/>
        <v>640</v>
      </c>
      <c r="X18" s="35">
        <f t="shared" si="4"/>
        <v>5</v>
      </c>
      <c r="Y18" s="36">
        <f>IF(AD19&lt;AD16,AP19,AP19-1)</f>
        <v>2</v>
      </c>
      <c r="Z18" s="4"/>
      <c r="AA18" s="4"/>
      <c r="AB18" s="4">
        <f>V20*100-W20</f>
        <v>990</v>
      </c>
      <c r="AC18" s="4">
        <f>X19</f>
        <v>3</v>
      </c>
      <c r="AD18" s="4">
        <f>V19</f>
        <v>18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X18" s="37"/>
      <c r="AY18" s="4"/>
    </row>
    <row r="19" spans="4:51" ht="12.75" customHeight="1">
      <c r="D19" s="20"/>
      <c r="E19" s="309"/>
      <c r="F19" s="40">
        <f>R54</f>
        <v>0</v>
      </c>
      <c r="G19" s="44">
        <f>S54</f>
        <v>3</v>
      </c>
      <c r="H19" s="38">
        <f>R55</f>
        <v>3</v>
      </c>
      <c r="I19" s="39">
        <f>S55</f>
        <v>0</v>
      </c>
      <c r="J19" s="244">
        <f>R56</f>
        <v>3</v>
      </c>
      <c r="K19" s="245">
        <f>S56</f>
        <v>0</v>
      </c>
      <c r="L19" s="38">
        <f>R57</f>
        <v>3</v>
      </c>
      <c r="M19" s="39">
        <f>S57</f>
        <v>0</v>
      </c>
      <c r="N19" s="40">
        <f>R58</f>
        <v>3</v>
      </c>
      <c r="O19" s="44">
        <f>S58</f>
        <v>0</v>
      </c>
      <c r="P19" s="38" t="s">
        <v>7</v>
      </c>
      <c r="Q19" s="45" t="s">
        <v>7</v>
      </c>
      <c r="R19" s="82">
        <f t="shared" si="8"/>
        <v>12</v>
      </c>
      <c r="S19" s="48">
        <f t="shared" si="8"/>
        <v>3</v>
      </c>
      <c r="T19" s="48">
        <f>SUM(Q4,Q7,Q10,Q13,Q16)</f>
        <v>6</v>
      </c>
      <c r="U19" s="49">
        <f>SUM(P4,P7,P10,P13,P16)</f>
        <v>12</v>
      </c>
      <c r="V19" s="50">
        <f t="shared" si="2"/>
        <v>18</v>
      </c>
      <c r="W19" s="51">
        <f t="shared" si="1"/>
        <v>15</v>
      </c>
      <c r="X19" s="52">
        <f t="shared" si="4"/>
        <v>3</v>
      </c>
      <c r="Y19" s="53"/>
      <c r="Z19" s="4"/>
      <c r="AA19" s="4"/>
      <c r="AB19" s="4"/>
      <c r="AC19" s="54"/>
      <c r="AD19" s="54">
        <f>AB18*10000+AC18*100+AD18</f>
        <v>9900318</v>
      </c>
      <c r="AE19" s="4"/>
      <c r="AF19" s="4"/>
      <c r="AG19" s="4"/>
      <c r="AH19" s="4">
        <f>IF(AD19&lt;AD4,11,10)</f>
        <v>11</v>
      </c>
      <c r="AI19" s="4">
        <f>IF(AD19&lt;AD7,AH19,AH19-1)</f>
        <v>10</v>
      </c>
      <c r="AJ19" s="4">
        <f>IF(AD19&lt;AD10,AI19,AI19-1)</f>
        <v>9</v>
      </c>
      <c r="AK19" s="4">
        <f>IF(AD19&lt;AD13,AJ19,AJ19-1)</f>
        <v>8</v>
      </c>
      <c r="AL19" s="4">
        <f>AK19-1</f>
        <v>7</v>
      </c>
      <c r="AM19" s="4">
        <f>AL19-1</f>
        <v>6</v>
      </c>
      <c r="AN19" s="4">
        <f>AM19-1</f>
        <v>5</v>
      </c>
      <c r="AO19" s="4">
        <f>AN19-1</f>
        <v>4</v>
      </c>
      <c r="AP19" s="4">
        <f>AO19-1</f>
        <v>3</v>
      </c>
      <c r="AQ19" s="4"/>
      <c r="AR19" s="4"/>
      <c r="AX19" s="37"/>
      <c r="AY19" s="4"/>
    </row>
    <row r="20" spans="4:51" ht="12.75" customHeight="1">
      <c r="D20" s="20"/>
      <c r="E20" s="309"/>
      <c r="F20" s="57">
        <f>T54</f>
        <v>0</v>
      </c>
      <c r="G20" s="61">
        <f>U54</f>
        <v>2</v>
      </c>
      <c r="H20" s="55">
        <f>T55</f>
        <v>2</v>
      </c>
      <c r="I20" s="56">
        <f>U55</f>
        <v>0</v>
      </c>
      <c r="J20" s="246">
        <f>T56</f>
        <v>2</v>
      </c>
      <c r="K20" s="247">
        <f>U56</f>
        <v>0</v>
      </c>
      <c r="L20" s="55">
        <f>T57</f>
        <v>2</v>
      </c>
      <c r="M20" s="56">
        <f>U57</f>
        <v>0</v>
      </c>
      <c r="N20" s="57">
        <f>T58</f>
        <v>2</v>
      </c>
      <c r="O20" s="61">
        <f>U58</f>
        <v>0</v>
      </c>
      <c r="P20" s="55" t="s">
        <v>7</v>
      </c>
      <c r="Q20" s="62" t="s">
        <v>7</v>
      </c>
      <c r="R20" s="83">
        <f t="shared" si="8"/>
        <v>8</v>
      </c>
      <c r="S20" s="65">
        <f t="shared" si="8"/>
        <v>2</v>
      </c>
      <c r="T20" s="65">
        <f>SUM(Q5,Q8,Q11,Q14,Q17)</f>
        <v>2</v>
      </c>
      <c r="U20" s="66">
        <f>SUM(P5,P8,P11,P14,P17)</f>
        <v>8</v>
      </c>
      <c r="V20" s="67">
        <f t="shared" si="2"/>
        <v>10</v>
      </c>
      <c r="W20" s="68">
        <f t="shared" si="1"/>
        <v>10</v>
      </c>
      <c r="X20" s="100"/>
      <c r="Y20" s="70"/>
      <c r="Z20" s="4"/>
      <c r="AA20" s="4"/>
      <c r="AB20" s="4"/>
      <c r="AC20" s="5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37"/>
      <c r="AQ20" s="4"/>
      <c r="AR20" s="4"/>
      <c r="AX20" s="37"/>
      <c r="AY20" s="4"/>
    </row>
    <row r="21" spans="4:51" ht="15.75">
      <c r="D21" s="20"/>
      <c r="E21" s="20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4"/>
      <c r="AR21" s="4"/>
      <c r="AS21" s="4"/>
      <c r="AT21" s="4"/>
      <c r="AU21" s="4"/>
      <c r="AV21" s="4"/>
      <c r="AW21" s="4"/>
      <c r="AX21" s="4"/>
      <c r="AY21" s="4"/>
    </row>
    <row r="22" spans="1:54" ht="15">
      <c r="A22" s="101" t="s">
        <v>15</v>
      </c>
      <c r="B22" s="102" t="s">
        <v>16</v>
      </c>
      <c r="C22" s="103" t="s">
        <v>17</v>
      </c>
      <c r="D22" s="101" t="s">
        <v>18</v>
      </c>
      <c r="E22" s="101" t="s">
        <v>19</v>
      </c>
      <c r="F22" s="308" t="s">
        <v>20</v>
      </c>
      <c r="G22" s="308"/>
      <c r="H22" s="308" t="s">
        <v>21</v>
      </c>
      <c r="I22" s="308"/>
      <c r="J22" s="308" t="s">
        <v>22</v>
      </c>
      <c r="K22" s="308"/>
      <c r="L22" s="308" t="s">
        <v>23</v>
      </c>
      <c r="M22" s="308"/>
      <c r="N22" s="308" t="s">
        <v>24</v>
      </c>
      <c r="O22" s="308"/>
      <c r="P22" s="308" t="s">
        <v>25</v>
      </c>
      <c r="Q22" s="308"/>
      <c r="R22" s="308" t="s">
        <v>26</v>
      </c>
      <c r="S22" s="308"/>
      <c r="T22" s="308" t="s">
        <v>27</v>
      </c>
      <c r="U22" s="308"/>
      <c r="V22" s="308" t="s">
        <v>28</v>
      </c>
      <c r="W22" s="308"/>
      <c r="X22" s="308"/>
      <c r="Y22" s="308"/>
      <c r="Z22" s="308"/>
      <c r="AA22" s="308"/>
      <c r="AB22" s="308"/>
      <c r="AC22" s="308"/>
      <c r="AD22" s="101"/>
      <c r="AE22" s="101"/>
      <c r="AF22" s="101"/>
      <c r="AG22" s="101"/>
      <c r="AH22" s="105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</row>
    <row r="23" spans="36:51" ht="15"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43" ht="15">
      <c r="A24" s="106">
        <v>4</v>
      </c>
      <c r="B24" s="107">
        <v>41242</v>
      </c>
      <c r="C24" s="108"/>
      <c r="D24" s="109" t="str">
        <f>E3</f>
        <v>TV Alsenborn (A)</v>
      </c>
      <c r="E24" s="110" t="str">
        <f>E6</f>
        <v>VBC Altenglan (A)</v>
      </c>
      <c r="F24" s="111">
        <v>25</v>
      </c>
      <c r="G24" s="112">
        <v>15</v>
      </c>
      <c r="H24" s="113">
        <v>25</v>
      </c>
      <c r="I24" s="114">
        <v>16</v>
      </c>
      <c r="J24" s="111">
        <v>23</v>
      </c>
      <c r="K24" s="112">
        <v>25</v>
      </c>
      <c r="L24" s="113">
        <v>25</v>
      </c>
      <c r="M24" s="114">
        <v>20</v>
      </c>
      <c r="N24" s="111"/>
      <c r="O24" s="112"/>
      <c r="P24" s="115">
        <f aca="true" t="shared" si="9" ref="P24:Q28">IF(F24="","",F24+H24+J24+L24+N24)</f>
        <v>98</v>
      </c>
      <c r="Q24" s="116">
        <f t="shared" si="9"/>
        <v>76</v>
      </c>
      <c r="R24" s="115">
        <f aca="true" t="shared" si="10" ref="R24:S28">IF(F24="","",AG24+AI24+AK24+AM24+AO24)</f>
        <v>3</v>
      </c>
      <c r="S24" s="116">
        <f t="shared" si="10"/>
        <v>1</v>
      </c>
      <c r="T24" s="115">
        <f aca="true" t="shared" si="11" ref="T24:U28">IF(R24="","",IF(R24=3,2,0))</f>
        <v>2</v>
      </c>
      <c r="U24" s="141">
        <f t="shared" si="11"/>
        <v>0</v>
      </c>
      <c r="V24" s="305"/>
      <c r="W24" s="305"/>
      <c r="X24" s="305"/>
      <c r="Y24" s="305"/>
      <c r="Z24" s="305"/>
      <c r="AA24" s="305"/>
      <c r="AB24" s="305"/>
      <c r="AC24" s="306">
        <f ca="1">IF(U24&lt;&gt;"","",IF(C24&lt;&gt;"","verlegt",IF(B24&lt;TODAY(),"offen","")))</f>
      </c>
      <c r="AD24" s="306"/>
      <c r="AE24" s="307">
        <f ca="1">IF(U24&lt;&gt;"","",IF(C24="","",IF(C24&lt;TODAY(),"offen","")))</f>
      </c>
      <c r="AF24" s="307"/>
      <c r="AG24" s="4">
        <f>IF(F24&gt;G24,1,0)</f>
        <v>1</v>
      </c>
      <c r="AH24" s="4">
        <f>IF(G24&gt;F24,1,0)</f>
        <v>0</v>
      </c>
      <c r="AI24" s="4">
        <f>IF(H24&gt;I24,1,0)</f>
        <v>1</v>
      </c>
      <c r="AJ24" s="4">
        <f>IF(I24&gt;H24,1,0)</f>
        <v>0</v>
      </c>
      <c r="AK24" s="4">
        <f>IF(J24&gt;K24,1,0)</f>
        <v>0</v>
      </c>
      <c r="AL24" s="4">
        <f>IF(K24&gt;J24,1,0)</f>
        <v>1</v>
      </c>
      <c r="AM24" s="4">
        <f>IF(L24&gt;M24,1,0)</f>
        <v>1</v>
      </c>
      <c r="AN24" s="4">
        <f>IF(M24&gt;L24,1,0)</f>
        <v>0</v>
      </c>
      <c r="AO24" s="4">
        <f>IF(N24&gt;O24,1,0)</f>
        <v>0</v>
      </c>
      <c r="AP24" s="4">
        <f>IF(O24&gt;N24,1,0)</f>
        <v>0</v>
      </c>
      <c r="AQ24" s="4"/>
    </row>
    <row r="25" spans="1:43" ht="15">
      <c r="A25" s="117">
        <v>3</v>
      </c>
      <c r="B25" s="118">
        <v>41228</v>
      </c>
      <c r="C25" s="119"/>
      <c r="D25" s="120" t="str">
        <f>D24</f>
        <v>TV Alsenborn (A)</v>
      </c>
      <c r="E25" s="121" t="str">
        <f>E9</f>
        <v>Erlenbach/Morlautern</v>
      </c>
      <c r="F25" s="122">
        <v>25</v>
      </c>
      <c r="G25" s="123">
        <v>11</v>
      </c>
      <c r="H25" s="124">
        <v>25</v>
      </c>
      <c r="I25" s="125">
        <v>10</v>
      </c>
      <c r="J25" s="122">
        <v>25</v>
      </c>
      <c r="K25" s="123">
        <v>15</v>
      </c>
      <c r="L25" s="124"/>
      <c r="M25" s="125"/>
      <c r="N25" s="122"/>
      <c r="O25" s="123"/>
      <c r="P25" s="126">
        <f t="shared" si="9"/>
        <v>75</v>
      </c>
      <c r="Q25" s="127">
        <f t="shared" si="9"/>
        <v>36</v>
      </c>
      <c r="R25" s="126">
        <f t="shared" si="10"/>
        <v>3</v>
      </c>
      <c r="S25" s="127">
        <f t="shared" si="10"/>
        <v>0</v>
      </c>
      <c r="T25" s="126">
        <f t="shared" si="11"/>
        <v>2</v>
      </c>
      <c r="U25" s="142">
        <f t="shared" si="11"/>
        <v>0</v>
      </c>
      <c r="V25" s="302"/>
      <c r="W25" s="302"/>
      <c r="X25" s="302"/>
      <c r="Y25" s="302"/>
      <c r="Z25" s="302"/>
      <c r="AA25" s="302"/>
      <c r="AB25" s="302"/>
      <c r="AC25" s="303">
        <f ca="1">IF(U25&lt;&gt;"","",IF(C25&lt;&gt;"","verlegt",IF(B25&lt;TODAY(),"offen","")))</f>
      </c>
      <c r="AD25" s="303"/>
      <c r="AE25" s="304">
        <f ca="1">IF(U25&lt;&gt;"","",IF(C25="","",IF(C25&lt;TODAY(),"offen","")))</f>
      </c>
      <c r="AF25" s="304"/>
      <c r="AG25" s="4">
        <f>IF(F25&gt;G25,1,0)</f>
        <v>1</v>
      </c>
      <c r="AH25" s="4">
        <f>IF(G25&gt;F25,1,0)</f>
        <v>0</v>
      </c>
      <c r="AI25" s="4">
        <f>IF(H25&gt;I25,1,0)</f>
        <v>1</v>
      </c>
      <c r="AJ25" s="4">
        <f>IF(I25&gt;H25,1,0)</f>
        <v>0</v>
      </c>
      <c r="AK25" s="4">
        <f>IF(J25&gt;K25,1,0)</f>
        <v>1</v>
      </c>
      <c r="AL25" s="4">
        <f>IF(K25&gt;J25,1,0)</f>
        <v>0</v>
      </c>
      <c r="AM25" s="4">
        <f>IF(L25&gt;M25,1,0)</f>
        <v>0</v>
      </c>
      <c r="AN25" s="4">
        <f>IF(M25&gt;L25,1,0)</f>
        <v>0</v>
      </c>
      <c r="AO25" s="4">
        <f>IF(N25&gt;O25,1,0)</f>
        <v>0</v>
      </c>
      <c r="AP25" s="4">
        <f>IF(O25&gt;N25,1,0)</f>
        <v>0</v>
      </c>
      <c r="AQ25" s="4"/>
    </row>
    <row r="26" spans="1:43" ht="15">
      <c r="A26" s="117">
        <v>1</v>
      </c>
      <c r="B26" s="118">
        <v>41165</v>
      </c>
      <c r="C26" s="119"/>
      <c r="D26" s="120" t="str">
        <f>D25</f>
        <v>TV Alsenborn (A)</v>
      </c>
      <c r="E26" s="121" t="str">
        <f>E12</f>
        <v>VC Feuerball Kaiserslautern</v>
      </c>
      <c r="F26" s="122">
        <v>12</v>
      </c>
      <c r="G26" s="123">
        <v>25</v>
      </c>
      <c r="H26" s="124">
        <v>20</v>
      </c>
      <c r="I26" s="125">
        <v>25</v>
      </c>
      <c r="J26" s="122">
        <v>25</v>
      </c>
      <c r="K26" s="123">
        <v>16</v>
      </c>
      <c r="L26" s="124">
        <v>25</v>
      </c>
      <c r="M26" s="125">
        <v>14</v>
      </c>
      <c r="N26" s="122">
        <v>15</v>
      </c>
      <c r="O26" s="123">
        <v>6</v>
      </c>
      <c r="P26" s="126">
        <f t="shared" si="9"/>
        <v>97</v>
      </c>
      <c r="Q26" s="127">
        <f t="shared" si="9"/>
        <v>86</v>
      </c>
      <c r="R26" s="126">
        <f t="shared" si="10"/>
        <v>3</v>
      </c>
      <c r="S26" s="127">
        <f t="shared" si="10"/>
        <v>2</v>
      </c>
      <c r="T26" s="126">
        <f t="shared" si="11"/>
        <v>2</v>
      </c>
      <c r="U26" s="142">
        <f t="shared" si="11"/>
        <v>0</v>
      </c>
      <c r="V26" s="302"/>
      <c r="W26" s="302"/>
      <c r="X26" s="302"/>
      <c r="Y26" s="302"/>
      <c r="Z26" s="302"/>
      <c r="AA26" s="302"/>
      <c r="AB26" s="302"/>
      <c r="AC26" s="303">
        <f ca="1">IF(U26&lt;&gt;"","",IF(C26&lt;&gt;"","verlegt",IF(B26&lt;TODAY(),"offen","")))</f>
      </c>
      <c r="AD26" s="303"/>
      <c r="AE26" s="304">
        <f ca="1">IF(U26&lt;&gt;"","",IF(C26="","",IF(C26&lt;TODAY(),"offen","")))</f>
      </c>
      <c r="AF26" s="304"/>
      <c r="AG26" s="4">
        <f>IF(F26&gt;G26,1,0)</f>
        <v>0</v>
      </c>
      <c r="AH26" s="4">
        <f>IF(G26&gt;F26,1,0)</f>
        <v>1</v>
      </c>
      <c r="AI26" s="4">
        <f>IF(H26&gt;I26,1,0)</f>
        <v>0</v>
      </c>
      <c r="AJ26" s="4">
        <f>IF(I26&gt;H26,1,0)</f>
        <v>1</v>
      </c>
      <c r="AK26" s="4">
        <f>IF(J26&gt;K26,1,0)</f>
        <v>1</v>
      </c>
      <c r="AL26" s="4">
        <f>IF(K26&gt;J26,1,0)</f>
        <v>0</v>
      </c>
      <c r="AM26" s="4">
        <f>IF(L26&gt;M26,1,0)</f>
        <v>1</v>
      </c>
      <c r="AN26" s="4">
        <f>IF(M26&gt;L26,1,0)</f>
        <v>0</v>
      </c>
      <c r="AO26" s="4">
        <f>IF(N26&gt;O26,1,0)</f>
        <v>1</v>
      </c>
      <c r="AP26" s="4">
        <f>IF(O26&gt;N26,1,0)</f>
        <v>0</v>
      </c>
      <c r="AQ26" s="4"/>
    </row>
    <row r="27" spans="1:43" ht="15">
      <c r="A27" s="117">
        <v>10</v>
      </c>
      <c r="B27" s="118">
        <v>41431</v>
      </c>
      <c r="C27" s="119"/>
      <c r="D27" s="120" t="str">
        <f>D26</f>
        <v>TV Alsenborn (A)</v>
      </c>
      <c r="E27" s="121" t="str">
        <f>E15</f>
        <v>TuS Kriegsfeld</v>
      </c>
      <c r="F27" s="122">
        <v>25</v>
      </c>
      <c r="G27" s="123">
        <v>17</v>
      </c>
      <c r="H27" s="124">
        <v>21</v>
      </c>
      <c r="I27" s="125">
        <v>25</v>
      </c>
      <c r="J27" s="122">
        <v>25</v>
      </c>
      <c r="K27" s="123">
        <v>23</v>
      </c>
      <c r="L27" s="124">
        <v>20</v>
      </c>
      <c r="M27" s="125">
        <v>25</v>
      </c>
      <c r="N27" s="122">
        <v>15</v>
      </c>
      <c r="O27" s="123">
        <v>10</v>
      </c>
      <c r="P27" s="126">
        <f t="shared" si="9"/>
        <v>106</v>
      </c>
      <c r="Q27" s="127">
        <f t="shared" si="9"/>
        <v>100</v>
      </c>
      <c r="R27" s="126">
        <f t="shared" si="10"/>
        <v>3</v>
      </c>
      <c r="S27" s="127">
        <f t="shared" si="10"/>
        <v>2</v>
      </c>
      <c r="T27" s="126">
        <f t="shared" si="11"/>
        <v>2</v>
      </c>
      <c r="U27" s="142">
        <f t="shared" si="11"/>
        <v>0</v>
      </c>
      <c r="V27" s="302"/>
      <c r="W27" s="302"/>
      <c r="X27" s="302"/>
      <c r="Y27" s="302"/>
      <c r="Z27" s="302"/>
      <c r="AA27" s="302"/>
      <c r="AB27" s="302"/>
      <c r="AC27" s="303">
        <f ca="1">IF(U27&lt;&gt;"","",IF(C27&lt;&gt;"","verlegt",IF(B27&lt;TODAY(),"offen","")))</f>
      </c>
      <c r="AD27" s="303"/>
      <c r="AE27" s="304">
        <f ca="1">IF(U27&lt;&gt;"","",IF(C27="","",IF(C27&lt;TODAY(),"offen","")))</f>
      </c>
      <c r="AF27" s="304"/>
      <c r="AG27" s="4">
        <f>IF(F27&gt;G27,1,0)</f>
        <v>1</v>
      </c>
      <c r="AH27" s="4">
        <f>IF(G27&gt;F27,1,0)</f>
        <v>0</v>
      </c>
      <c r="AI27" s="4">
        <f>IF(H27&gt;I27,1,0)</f>
        <v>0</v>
      </c>
      <c r="AJ27" s="4">
        <f>IF(I27&gt;H27,1,0)</f>
        <v>1</v>
      </c>
      <c r="AK27" s="4">
        <f>IF(J27&gt;K27,1,0)</f>
        <v>1</v>
      </c>
      <c r="AL27" s="4">
        <f>IF(K27&gt;J27,1,0)</f>
        <v>0</v>
      </c>
      <c r="AM27" s="4">
        <f>IF(L27&gt;M27,1,0)</f>
        <v>0</v>
      </c>
      <c r="AN27" s="4">
        <f>IF(M27&gt;L27,1,0)</f>
        <v>1</v>
      </c>
      <c r="AO27" s="4">
        <f>IF(N27&gt;O27,1,0)</f>
        <v>1</v>
      </c>
      <c r="AP27" s="4">
        <f>IF(O27&gt;N27,1,0)</f>
        <v>0</v>
      </c>
      <c r="AQ27" s="4"/>
    </row>
    <row r="28" spans="1:43" ht="15">
      <c r="A28" s="130">
        <v>7</v>
      </c>
      <c r="B28" s="131">
        <v>41375</v>
      </c>
      <c r="C28" s="132"/>
      <c r="D28" s="133" t="str">
        <f>D27</f>
        <v>TV Alsenborn (A)</v>
      </c>
      <c r="E28" s="134" t="str">
        <f>E18</f>
        <v>Roßbach/Olsbrücken</v>
      </c>
      <c r="F28" s="135">
        <v>25</v>
      </c>
      <c r="G28" s="136">
        <v>0</v>
      </c>
      <c r="H28" s="137">
        <v>25</v>
      </c>
      <c r="I28" s="138">
        <v>0</v>
      </c>
      <c r="J28" s="135">
        <v>25</v>
      </c>
      <c r="K28" s="136">
        <v>0</v>
      </c>
      <c r="L28" s="137"/>
      <c r="M28" s="138"/>
      <c r="N28" s="135"/>
      <c r="O28" s="136"/>
      <c r="P28" s="139">
        <f t="shared" si="9"/>
        <v>75</v>
      </c>
      <c r="Q28" s="140">
        <f t="shared" si="9"/>
        <v>0</v>
      </c>
      <c r="R28" s="139">
        <f t="shared" si="10"/>
        <v>3</v>
      </c>
      <c r="S28" s="140">
        <f t="shared" si="10"/>
        <v>0</v>
      </c>
      <c r="T28" s="139">
        <f t="shared" si="11"/>
        <v>2</v>
      </c>
      <c r="U28" s="143">
        <f t="shared" si="11"/>
        <v>0</v>
      </c>
      <c r="V28" s="299"/>
      <c r="W28" s="299"/>
      <c r="X28" s="299"/>
      <c r="Y28" s="299"/>
      <c r="Z28" s="299"/>
      <c r="AA28" s="299"/>
      <c r="AB28" s="299"/>
      <c r="AC28" s="300">
        <f ca="1">IF(U28&lt;&gt;"","",IF(C28&lt;&gt;"","verlegt",IF(B28&lt;TODAY(),"offen","")))</f>
      </c>
      <c r="AD28" s="300"/>
      <c r="AE28" s="301">
        <f ca="1">IF(U28&lt;&gt;"","",IF(C28="","",IF(C28&lt;TODAY(),"offen","")))</f>
      </c>
      <c r="AF28" s="301"/>
      <c r="AG28" s="4">
        <f>IF(F28&gt;G28,1,0)</f>
        <v>1</v>
      </c>
      <c r="AH28" s="4">
        <f>IF(G28&gt;F28,1,0)</f>
        <v>0</v>
      </c>
      <c r="AI28" s="4">
        <f>IF(H28&gt;I28,1,0)</f>
        <v>1</v>
      </c>
      <c r="AJ28" s="4">
        <f>IF(I28&gt;H28,1,0)</f>
        <v>0</v>
      </c>
      <c r="AK28" s="4">
        <f>IF(J28&gt;K28,1,0)</f>
        <v>1</v>
      </c>
      <c r="AL28" s="4">
        <f>IF(K28&gt;J28,1,0)</f>
        <v>0</v>
      </c>
      <c r="AM28" s="4">
        <f>IF(L28&gt;M28,1,0)</f>
        <v>0</v>
      </c>
      <c r="AN28" s="4">
        <f>IF(M28&gt;L28,1,0)</f>
        <v>0</v>
      </c>
      <c r="AO28" s="4">
        <f>IF(N28&gt;O28,1,0)</f>
        <v>0</v>
      </c>
      <c r="AP28" s="4">
        <f>IF(O28&gt;N28,1,0)</f>
        <v>0</v>
      </c>
      <c r="AQ28" s="4"/>
    </row>
    <row r="29" spans="22:43" ht="15">
      <c r="V29" s="37"/>
      <c r="W29" s="37"/>
      <c r="X29" s="3"/>
      <c r="Y29" s="3"/>
      <c r="Z29" s="3"/>
      <c r="AA29" s="3"/>
      <c r="AB29" s="3"/>
      <c r="AC29" s="3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5">
      <c r="A30" s="106">
        <v>9</v>
      </c>
      <c r="B30" s="107">
        <v>41402</v>
      </c>
      <c r="C30" s="146">
        <v>41445</v>
      </c>
      <c r="D30" s="109" t="str">
        <f>E6</f>
        <v>VBC Altenglan (A)</v>
      </c>
      <c r="E30" s="110" t="str">
        <f>E3</f>
        <v>TV Alsenborn (A)</v>
      </c>
      <c r="F30" s="111">
        <v>25</v>
      </c>
      <c r="G30" s="112">
        <v>22</v>
      </c>
      <c r="H30" s="113">
        <v>10</v>
      </c>
      <c r="I30" s="114">
        <v>25</v>
      </c>
      <c r="J30" s="111">
        <v>21</v>
      </c>
      <c r="K30" s="112">
        <v>25</v>
      </c>
      <c r="L30" s="113">
        <v>10</v>
      </c>
      <c r="M30" s="114">
        <v>25</v>
      </c>
      <c r="N30" s="111"/>
      <c r="O30" s="112"/>
      <c r="P30" s="115">
        <f aca="true" t="shared" si="12" ref="P30:Q34">IF(F30="","",F30+H30+J30+L30+N30)</f>
        <v>66</v>
      </c>
      <c r="Q30" s="141">
        <f t="shared" si="12"/>
        <v>97</v>
      </c>
      <c r="R30" s="115">
        <f aca="true" t="shared" si="13" ref="R30:S34">IF(F30="","",AG30+AI30+AK30+AM30+AO30)</f>
        <v>1</v>
      </c>
      <c r="S30" s="141">
        <f t="shared" si="13"/>
        <v>3</v>
      </c>
      <c r="T30" s="115">
        <f aca="true" t="shared" si="14" ref="T30:U34">IF(R30="","",IF(R30=3,2,0))</f>
        <v>0</v>
      </c>
      <c r="U30" s="141">
        <f t="shared" si="14"/>
        <v>2</v>
      </c>
      <c r="V30" s="305"/>
      <c r="W30" s="305"/>
      <c r="X30" s="305"/>
      <c r="Y30" s="305"/>
      <c r="Z30" s="305"/>
      <c r="AA30" s="305"/>
      <c r="AB30" s="305"/>
      <c r="AC30" s="306">
        <f ca="1">IF(U30&lt;&gt;"","",IF(C30&lt;&gt;"","verlegt",IF(B30&lt;TODAY(),"offen","")))</f>
      </c>
      <c r="AD30" s="306"/>
      <c r="AE30" s="307">
        <f ca="1">IF(U30&lt;&gt;"","",IF(C30="","",IF(C30&lt;TODAY(),"offen","")))</f>
      </c>
      <c r="AF30" s="307"/>
      <c r="AG30" s="4">
        <f>IF(F30&gt;G30,1,0)</f>
        <v>1</v>
      </c>
      <c r="AH30" s="4">
        <f>IF(G30&gt;F30,1,0)</f>
        <v>0</v>
      </c>
      <c r="AI30" s="4">
        <f>IF(H30&gt;I30,1,0)</f>
        <v>0</v>
      </c>
      <c r="AJ30" s="4">
        <f>IF(I30&gt;H30,1,0)</f>
        <v>1</v>
      </c>
      <c r="AK30" s="4">
        <f>IF(J30&gt;K30,1,0)</f>
        <v>0</v>
      </c>
      <c r="AL30" s="4">
        <f>IF(K30&gt;J30,1,0)</f>
        <v>1</v>
      </c>
      <c r="AM30" s="4">
        <f>IF(L30&gt;M30,1,0)</f>
        <v>0</v>
      </c>
      <c r="AN30" s="4">
        <f>IF(M30&gt;L30,1,0)</f>
        <v>1</v>
      </c>
      <c r="AO30" s="4">
        <f>IF(N30&gt;O30,1,0)</f>
        <v>0</v>
      </c>
      <c r="AP30" s="4">
        <f>IF(O30&gt;N30,1,0)</f>
        <v>0</v>
      </c>
      <c r="AQ30" s="4"/>
    </row>
    <row r="31" spans="1:43" ht="15">
      <c r="A31" s="117">
        <v>5</v>
      </c>
      <c r="B31" s="118">
        <v>41297</v>
      </c>
      <c r="C31" s="128">
        <v>41318</v>
      </c>
      <c r="D31" s="120" t="str">
        <f>D30</f>
        <v>VBC Altenglan (A)</v>
      </c>
      <c r="E31" s="121" t="str">
        <f>E9</f>
        <v>Erlenbach/Morlautern</v>
      </c>
      <c r="F31" s="122">
        <v>22</v>
      </c>
      <c r="G31" s="123">
        <v>25</v>
      </c>
      <c r="H31" s="124">
        <v>25</v>
      </c>
      <c r="I31" s="125">
        <v>17</v>
      </c>
      <c r="J31" s="122">
        <v>25</v>
      </c>
      <c r="K31" s="123">
        <v>13</v>
      </c>
      <c r="L31" s="124">
        <v>20</v>
      </c>
      <c r="M31" s="125">
        <v>25</v>
      </c>
      <c r="N31" s="122">
        <v>15</v>
      </c>
      <c r="O31" s="123">
        <v>6</v>
      </c>
      <c r="P31" s="126">
        <f t="shared" si="12"/>
        <v>107</v>
      </c>
      <c r="Q31" s="142">
        <f t="shared" si="12"/>
        <v>86</v>
      </c>
      <c r="R31" s="126">
        <f t="shared" si="13"/>
        <v>3</v>
      </c>
      <c r="S31" s="142">
        <f t="shared" si="13"/>
        <v>2</v>
      </c>
      <c r="T31" s="126">
        <f t="shared" si="14"/>
        <v>2</v>
      </c>
      <c r="U31" s="142">
        <f t="shared" si="14"/>
        <v>0</v>
      </c>
      <c r="V31" s="302"/>
      <c r="W31" s="302"/>
      <c r="X31" s="302"/>
      <c r="Y31" s="302"/>
      <c r="Z31" s="302"/>
      <c r="AA31" s="302"/>
      <c r="AB31" s="302"/>
      <c r="AC31" s="303">
        <f ca="1">IF(U31&lt;&gt;"","",IF(C31&lt;&gt;"","verlegt",IF(B31&lt;TODAY(),"offen","")))</f>
      </c>
      <c r="AD31" s="303"/>
      <c r="AE31" s="304">
        <f ca="1">IF(U31&lt;&gt;"","",IF(C31="","",IF(C31&lt;TODAY(),"offen","")))</f>
      </c>
      <c r="AF31" s="304"/>
      <c r="AG31" s="4">
        <f>IF(F31&gt;G31,1,0)</f>
        <v>0</v>
      </c>
      <c r="AH31" s="4">
        <f>IF(G31&gt;F31,1,0)</f>
        <v>1</v>
      </c>
      <c r="AI31" s="4">
        <f>IF(H31&gt;I31,1,0)</f>
        <v>1</v>
      </c>
      <c r="AJ31" s="4">
        <f>IF(I31&gt;H31,1,0)</f>
        <v>0</v>
      </c>
      <c r="AK31" s="4">
        <f>IF(J31&gt;K31,1,0)</f>
        <v>1</v>
      </c>
      <c r="AL31" s="4">
        <f>IF(K31&gt;J31,1,0)</f>
        <v>0</v>
      </c>
      <c r="AM31" s="4">
        <f>IF(L31&gt;M31,1,0)</f>
        <v>0</v>
      </c>
      <c r="AN31" s="4">
        <f>IF(M31&gt;L31,1,0)</f>
        <v>1</v>
      </c>
      <c r="AO31" s="4">
        <f>IF(N31&gt;O31,1,0)</f>
        <v>1</v>
      </c>
      <c r="AP31" s="4">
        <f>IF(O31&gt;N31,1,0)</f>
        <v>0</v>
      </c>
      <c r="AQ31" s="4"/>
    </row>
    <row r="32" spans="1:43" ht="15">
      <c r="A32" s="117">
        <v>7</v>
      </c>
      <c r="B32" s="118">
        <v>41374</v>
      </c>
      <c r="C32" s="128"/>
      <c r="D32" s="120" t="str">
        <f>D31</f>
        <v>VBC Altenglan (A)</v>
      </c>
      <c r="E32" s="121" t="str">
        <f>E12</f>
        <v>VC Feuerball Kaiserslautern</v>
      </c>
      <c r="F32" s="122">
        <v>25</v>
      </c>
      <c r="G32" s="123">
        <v>12</v>
      </c>
      <c r="H32" s="124">
        <v>25</v>
      </c>
      <c r="I32" s="125">
        <v>16</v>
      </c>
      <c r="J32" s="122">
        <v>19</v>
      </c>
      <c r="K32" s="123">
        <v>25</v>
      </c>
      <c r="L32" s="124">
        <v>19</v>
      </c>
      <c r="M32" s="125">
        <v>25</v>
      </c>
      <c r="N32" s="122">
        <v>15</v>
      </c>
      <c r="O32" s="123">
        <v>11</v>
      </c>
      <c r="P32" s="126">
        <f t="shared" si="12"/>
        <v>103</v>
      </c>
      <c r="Q32" s="142">
        <f t="shared" si="12"/>
        <v>89</v>
      </c>
      <c r="R32" s="126">
        <f t="shared" si="13"/>
        <v>3</v>
      </c>
      <c r="S32" s="142">
        <f t="shared" si="13"/>
        <v>2</v>
      </c>
      <c r="T32" s="126">
        <f t="shared" si="14"/>
        <v>2</v>
      </c>
      <c r="U32" s="142">
        <f t="shared" si="14"/>
        <v>0</v>
      </c>
      <c r="V32" s="302"/>
      <c r="W32" s="302"/>
      <c r="X32" s="302"/>
      <c r="Y32" s="302"/>
      <c r="Z32" s="302"/>
      <c r="AA32" s="302"/>
      <c r="AB32" s="302"/>
      <c r="AC32" s="303">
        <f ca="1">IF(U32&lt;&gt;"","",IF(C32&lt;&gt;"","verlegt",IF(B32&lt;TODAY(),"offen","")))</f>
      </c>
      <c r="AD32" s="303"/>
      <c r="AE32" s="304">
        <f ca="1">IF(U32&lt;&gt;"","",IF(C32="","",IF(C32&lt;TODAY(),"offen","")))</f>
      </c>
      <c r="AF32" s="304"/>
      <c r="AG32" s="4">
        <f>IF(F32&gt;G32,1,0)</f>
        <v>1</v>
      </c>
      <c r="AH32" s="4">
        <f>IF(G32&gt;F32,1,0)</f>
        <v>0</v>
      </c>
      <c r="AI32" s="4">
        <f>IF(H32&gt;I32,1,0)</f>
        <v>1</v>
      </c>
      <c r="AJ32" s="4">
        <f>IF(I32&gt;H32,1,0)</f>
        <v>0</v>
      </c>
      <c r="AK32" s="4">
        <f>IF(J32&gt;K32,1,0)</f>
        <v>0</v>
      </c>
      <c r="AL32" s="4">
        <f>IF(K32&gt;J32,1,0)</f>
        <v>1</v>
      </c>
      <c r="AM32" s="4">
        <f>IF(L32&gt;M32,1,0)</f>
        <v>0</v>
      </c>
      <c r="AN32" s="4">
        <f>IF(M32&gt;L32,1,0)</f>
        <v>1</v>
      </c>
      <c r="AO32" s="4">
        <f>IF(N32&gt;O32,1,0)</f>
        <v>1</v>
      </c>
      <c r="AP32" s="4">
        <f>IF(O32&gt;N32,1,0)</f>
        <v>0</v>
      </c>
      <c r="AQ32" s="4"/>
    </row>
    <row r="33" spans="1:43" ht="15">
      <c r="A33" s="117">
        <v>1</v>
      </c>
      <c r="B33" s="118">
        <v>41164</v>
      </c>
      <c r="C33" s="128">
        <v>41178</v>
      </c>
      <c r="D33" s="120" t="str">
        <f>D32</f>
        <v>VBC Altenglan (A)</v>
      </c>
      <c r="E33" s="121" t="str">
        <f>E15</f>
        <v>TuS Kriegsfeld</v>
      </c>
      <c r="F33" s="122">
        <v>25</v>
      </c>
      <c r="G33" s="123">
        <v>16</v>
      </c>
      <c r="H33" s="124">
        <v>22</v>
      </c>
      <c r="I33" s="125">
        <v>25</v>
      </c>
      <c r="J33" s="122">
        <v>25</v>
      </c>
      <c r="K33" s="123">
        <v>14</v>
      </c>
      <c r="L33" s="124">
        <v>25</v>
      </c>
      <c r="M33" s="125">
        <v>20</v>
      </c>
      <c r="N33" s="122"/>
      <c r="O33" s="123"/>
      <c r="P33" s="126">
        <f t="shared" si="12"/>
        <v>97</v>
      </c>
      <c r="Q33" s="142">
        <f t="shared" si="12"/>
        <v>75</v>
      </c>
      <c r="R33" s="126">
        <f t="shared" si="13"/>
        <v>3</v>
      </c>
      <c r="S33" s="142">
        <f t="shared" si="13"/>
        <v>1</v>
      </c>
      <c r="T33" s="126">
        <f t="shared" si="14"/>
        <v>2</v>
      </c>
      <c r="U33" s="142">
        <f t="shared" si="14"/>
        <v>0</v>
      </c>
      <c r="V33" s="302"/>
      <c r="W33" s="302"/>
      <c r="X33" s="302"/>
      <c r="Y33" s="302"/>
      <c r="Z33" s="302"/>
      <c r="AA33" s="302"/>
      <c r="AB33" s="302"/>
      <c r="AC33" s="303">
        <f ca="1">IF(U33&lt;&gt;"","",IF(C33&lt;&gt;"","verlegt",IF(B33&lt;TODAY(),"offen","")))</f>
      </c>
      <c r="AD33" s="303"/>
      <c r="AE33" s="304">
        <f ca="1">IF(U33&lt;&gt;"","",IF(C33="","",IF(C33&lt;TODAY(),"offen","")))</f>
      </c>
      <c r="AF33" s="304"/>
      <c r="AG33" s="4">
        <f>IF(F33&gt;G33,1,0)</f>
        <v>1</v>
      </c>
      <c r="AH33" s="4">
        <f>IF(G33&gt;F33,1,0)</f>
        <v>0</v>
      </c>
      <c r="AI33" s="4">
        <f>IF(H33&gt;I33,1,0)</f>
        <v>0</v>
      </c>
      <c r="AJ33" s="4">
        <f>IF(I33&gt;H33,1,0)</f>
        <v>1</v>
      </c>
      <c r="AK33" s="4">
        <f>IF(J33&gt;K33,1,0)</f>
        <v>1</v>
      </c>
      <c r="AL33" s="4">
        <f>IF(K33&gt;J33,1,0)</f>
        <v>0</v>
      </c>
      <c r="AM33" s="4">
        <f>IF(L33&gt;M33,1,0)</f>
        <v>1</v>
      </c>
      <c r="AN33" s="4">
        <f>IF(M33&gt;L33,1,0)</f>
        <v>0</v>
      </c>
      <c r="AO33" s="4">
        <f>IF(N33&gt;O33,1,0)</f>
        <v>0</v>
      </c>
      <c r="AP33" s="4">
        <f>IF(O33&gt;N33,1,0)</f>
        <v>0</v>
      </c>
      <c r="AQ33" s="4"/>
    </row>
    <row r="34" spans="1:43" ht="15">
      <c r="A34" s="130">
        <v>3</v>
      </c>
      <c r="B34" s="131">
        <v>41227</v>
      </c>
      <c r="C34" s="132"/>
      <c r="D34" s="164" t="str">
        <f>D33</f>
        <v>VBC Altenglan (A)</v>
      </c>
      <c r="E34" s="134" t="str">
        <f>E18</f>
        <v>Roßbach/Olsbrücken</v>
      </c>
      <c r="F34" s="135">
        <v>22</v>
      </c>
      <c r="G34" s="136">
        <v>25</v>
      </c>
      <c r="H34" s="137">
        <v>22</v>
      </c>
      <c r="I34" s="138">
        <v>25</v>
      </c>
      <c r="J34" s="135">
        <v>25</v>
      </c>
      <c r="K34" s="136">
        <v>20</v>
      </c>
      <c r="L34" s="137">
        <v>25</v>
      </c>
      <c r="M34" s="138">
        <v>13</v>
      </c>
      <c r="N34" s="135">
        <v>15</v>
      </c>
      <c r="O34" s="136">
        <v>3</v>
      </c>
      <c r="P34" s="139">
        <f t="shared" si="12"/>
        <v>109</v>
      </c>
      <c r="Q34" s="143">
        <f t="shared" si="12"/>
        <v>86</v>
      </c>
      <c r="R34" s="139">
        <f t="shared" si="13"/>
        <v>3</v>
      </c>
      <c r="S34" s="143">
        <f t="shared" si="13"/>
        <v>2</v>
      </c>
      <c r="T34" s="139">
        <f t="shared" si="14"/>
        <v>2</v>
      </c>
      <c r="U34" s="143">
        <f t="shared" si="14"/>
        <v>0</v>
      </c>
      <c r="V34" s="299"/>
      <c r="W34" s="299"/>
      <c r="X34" s="299"/>
      <c r="Y34" s="299"/>
      <c r="Z34" s="299"/>
      <c r="AA34" s="299"/>
      <c r="AB34" s="299"/>
      <c r="AC34" s="300">
        <f ca="1">IF(U34&lt;&gt;"","",IF(C34&lt;&gt;"","verlegt",IF(B34&lt;TODAY(),"offen","")))</f>
      </c>
      <c r="AD34" s="300"/>
      <c r="AE34" s="301">
        <f ca="1">IF(U34&lt;&gt;"","",IF(C34="","",IF(C34&lt;TODAY(),"offen","")))</f>
      </c>
      <c r="AF34" s="301"/>
      <c r="AG34" s="4">
        <f>IF(F34&gt;G34,1,0)</f>
        <v>0</v>
      </c>
      <c r="AH34" s="4">
        <f>IF(G34&gt;F34,1,0)</f>
        <v>1</v>
      </c>
      <c r="AI34" s="4">
        <f>IF(H34&gt;I34,1,0)</f>
        <v>0</v>
      </c>
      <c r="AJ34" s="4">
        <f>IF(I34&gt;H34,1,0)</f>
        <v>1</v>
      </c>
      <c r="AK34" s="4">
        <f>IF(J34&gt;K34,1,0)</f>
        <v>1</v>
      </c>
      <c r="AL34" s="4">
        <f>IF(K34&gt;J34,1,0)</f>
        <v>0</v>
      </c>
      <c r="AM34" s="4">
        <f>IF(L34&gt;M34,1,0)</f>
        <v>1</v>
      </c>
      <c r="AN34" s="4">
        <f>IF(M34&gt;L34,1,0)</f>
        <v>0</v>
      </c>
      <c r="AO34" s="4">
        <f>IF(N34&gt;O34,1,0)</f>
        <v>1</v>
      </c>
      <c r="AP34" s="4">
        <f>IF(O34&gt;N34,1,0)</f>
        <v>0</v>
      </c>
      <c r="AQ34" s="4"/>
    </row>
    <row r="35" spans="22:43" ht="15">
      <c r="V35" s="37"/>
      <c r="W35" s="37"/>
      <c r="X35" s="3"/>
      <c r="Y35" s="3"/>
      <c r="Z35" s="3"/>
      <c r="AA35" s="3"/>
      <c r="AB35" s="3"/>
      <c r="AC35" s="3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5">
      <c r="A36" s="106">
        <v>8</v>
      </c>
      <c r="B36" s="107">
        <v>41389</v>
      </c>
      <c r="C36" s="108"/>
      <c r="D36" s="109" t="str">
        <f>E9</f>
        <v>Erlenbach/Morlautern</v>
      </c>
      <c r="E36" s="110" t="str">
        <f>E3</f>
        <v>TV Alsenborn (A)</v>
      </c>
      <c r="F36" s="111">
        <v>16</v>
      </c>
      <c r="G36" s="112">
        <v>25</v>
      </c>
      <c r="H36" s="113">
        <v>25</v>
      </c>
      <c r="I36" s="114">
        <v>22</v>
      </c>
      <c r="J36" s="111">
        <v>25</v>
      </c>
      <c r="K36" s="112">
        <v>21</v>
      </c>
      <c r="L36" s="113">
        <v>16</v>
      </c>
      <c r="M36" s="114">
        <v>26</v>
      </c>
      <c r="N36" s="111">
        <v>15</v>
      </c>
      <c r="O36" s="112">
        <v>17</v>
      </c>
      <c r="P36" s="115">
        <f aca="true" t="shared" si="15" ref="P36:Q40">IF(F36="","",F36+H36+J36+L36+N36)</f>
        <v>97</v>
      </c>
      <c r="Q36" s="141">
        <f t="shared" si="15"/>
        <v>111</v>
      </c>
      <c r="R36" s="115">
        <f aca="true" t="shared" si="16" ref="R36:S40">IF(F36="","",AG36+AI36+AK36+AM36+AO36)</f>
        <v>2</v>
      </c>
      <c r="S36" s="141">
        <f t="shared" si="16"/>
        <v>3</v>
      </c>
      <c r="T36" s="115">
        <f aca="true" t="shared" si="17" ref="T36:U40">IF(R36="","",IF(R36=3,2,0))</f>
        <v>0</v>
      </c>
      <c r="U36" s="141">
        <f t="shared" si="17"/>
        <v>2</v>
      </c>
      <c r="V36" s="305"/>
      <c r="W36" s="305"/>
      <c r="X36" s="305"/>
      <c r="Y36" s="305"/>
      <c r="Z36" s="305"/>
      <c r="AA36" s="305"/>
      <c r="AB36" s="305"/>
      <c r="AC36" s="306">
        <f ca="1">IF(U36&lt;&gt;"","",IF(C36&lt;&gt;"","verlegt",IF(B36&lt;TODAY(),"offen","")))</f>
      </c>
      <c r="AD36" s="306"/>
      <c r="AE36" s="307">
        <f ca="1">IF(U36&lt;&gt;"","",IF(C36="","",IF(C36&lt;TODAY(),"offen","")))</f>
      </c>
      <c r="AF36" s="307"/>
      <c r="AG36" s="4">
        <f>IF(F36&gt;G36,1,0)</f>
        <v>0</v>
      </c>
      <c r="AH36" s="4">
        <f>IF(G36&gt;F36,1,0)</f>
        <v>1</v>
      </c>
      <c r="AI36" s="4">
        <f>IF(H36&gt;I36,1,0)</f>
        <v>1</v>
      </c>
      <c r="AJ36" s="4">
        <f>IF(I36&gt;H36,1,0)</f>
        <v>0</v>
      </c>
      <c r="AK36" s="4">
        <f>IF(J36&gt;K36,1,0)</f>
        <v>1</v>
      </c>
      <c r="AL36" s="4">
        <f>IF(K36&gt;J36,1,0)</f>
        <v>0</v>
      </c>
      <c r="AM36" s="4">
        <f>IF(L36&gt;M36,1,0)</f>
        <v>0</v>
      </c>
      <c r="AN36" s="4">
        <f>IF(M36&gt;L36,1,0)</f>
        <v>1</v>
      </c>
      <c r="AO36" s="4">
        <f>IF(N36&gt;O36,1,0)</f>
        <v>0</v>
      </c>
      <c r="AP36" s="4">
        <f>IF(O36&gt;N36,1,0)</f>
        <v>1</v>
      </c>
      <c r="AQ36" s="4"/>
    </row>
    <row r="37" spans="1:43" ht="15">
      <c r="A37" s="117">
        <v>10</v>
      </c>
      <c r="B37" s="118">
        <v>41431</v>
      </c>
      <c r="C37" s="119"/>
      <c r="D37" s="120" t="str">
        <f>D36</f>
        <v>Erlenbach/Morlautern</v>
      </c>
      <c r="E37" s="121" t="str">
        <f>E6</f>
        <v>VBC Altenglan (A)</v>
      </c>
      <c r="F37" s="122">
        <v>25</v>
      </c>
      <c r="G37" s="123">
        <v>16</v>
      </c>
      <c r="H37" s="124">
        <v>22</v>
      </c>
      <c r="I37" s="125">
        <v>25</v>
      </c>
      <c r="J37" s="122">
        <v>22</v>
      </c>
      <c r="K37" s="123">
        <v>25</v>
      </c>
      <c r="L37" s="124">
        <v>25</v>
      </c>
      <c r="M37" s="125">
        <v>23</v>
      </c>
      <c r="N37" s="122">
        <v>15</v>
      </c>
      <c r="O37" s="123">
        <v>13</v>
      </c>
      <c r="P37" s="126">
        <f t="shared" si="15"/>
        <v>109</v>
      </c>
      <c r="Q37" s="142">
        <f t="shared" si="15"/>
        <v>102</v>
      </c>
      <c r="R37" s="126">
        <f t="shared" si="16"/>
        <v>3</v>
      </c>
      <c r="S37" s="142">
        <f t="shared" si="16"/>
        <v>2</v>
      </c>
      <c r="T37" s="126">
        <f t="shared" si="17"/>
        <v>2</v>
      </c>
      <c r="U37" s="142">
        <f t="shared" si="17"/>
        <v>0</v>
      </c>
      <c r="V37" s="302"/>
      <c r="W37" s="302"/>
      <c r="X37" s="302"/>
      <c r="Y37" s="302"/>
      <c r="Z37" s="302"/>
      <c r="AA37" s="302"/>
      <c r="AB37" s="302"/>
      <c r="AC37" s="303">
        <f ca="1">IF(U37&lt;&gt;"","",IF(C37&lt;&gt;"","verlegt",IF(B37&lt;TODAY(),"offen","")))</f>
      </c>
      <c r="AD37" s="303"/>
      <c r="AE37" s="304">
        <f ca="1">IF(U37&lt;&gt;"","",IF(C37="","",IF(C37&lt;TODAY(),"offen","")))</f>
      </c>
      <c r="AF37" s="304"/>
      <c r="AG37" s="4">
        <f>IF(F37&gt;G37,1,0)</f>
        <v>1</v>
      </c>
      <c r="AH37" s="4">
        <f>IF(G37&gt;F37,1,0)</f>
        <v>0</v>
      </c>
      <c r="AI37" s="4">
        <f>IF(H37&gt;I37,1,0)</f>
        <v>0</v>
      </c>
      <c r="AJ37" s="4">
        <f>IF(I37&gt;H37,1,0)</f>
        <v>1</v>
      </c>
      <c r="AK37" s="4">
        <f>IF(J37&gt;K37,1,0)</f>
        <v>0</v>
      </c>
      <c r="AL37" s="4">
        <f>IF(K37&gt;J37,1,0)</f>
        <v>1</v>
      </c>
      <c r="AM37" s="4">
        <f>IF(L37&gt;M37,1,0)</f>
        <v>1</v>
      </c>
      <c r="AN37" s="4">
        <f>IF(M37&gt;L37,1,0)</f>
        <v>0</v>
      </c>
      <c r="AO37" s="4">
        <f>IF(N37&gt;O37,1,0)</f>
        <v>1</v>
      </c>
      <c r="AP37" s="4">
        <f>IF(O37&gt;N37,1,0)</f>
        <v>0</v>
      </c>
      <c r="AQ37" s="4"/>
    </row>
    <row r="38" spans="1:43" ht="15">
      <c r="A38" s="117">
        <v>4</v>
      </c>
      <c r="B38" s="118">
        <v>41242</v>
      </c>
      <c r="C38" s="119"/>
      <c r="D38" s="120" t="str">
        <f>D37</f>
        <v>Erlenbach/Morlautern</v>
      </c>
      <c r="E38" s="121" t="str">
        <f>E12</f>
        <v>VC Feuerball Kaiserslautern</v>
      </c>
      <c r="F38" s="122">
        <v>25</v>
      </c>
      <c r="G38" s="123">
        <v>18</v>
      </c>
      <c r="H38" s="124">
        <v>25</v>
      </c>
      <c r="I38" s="125">
        <v>20</v>
      </c>
      <c r="J38" s="122">
        <v>25</v>
      </c>
      <c r="K38" s="123">
        <v>21</v>
      </c>
      <c r="L38" s="124"/>
      <c r="M38" s="125"/>
      <c r="N38" s="122"/>
      <c r="O38" s="123"/>
      <c r="P38" s="126">
        <f t="shared" si="15"/>
        <v>75</v>
      </c>
      <c r="Q38" s="142">
        <f t="shared" si="15"/>
        <v>59</v>
      </c>
      <c r="R38" s="126">
        <f t="shared" si="16"/>
        <v>3</v>
      </c>
      <c r="S38" s="142">
        <f t="shared" si="16"/>
        <v>0</v>
      </c>
      <c r="T38" s="126">
        <f t="shared" si="17"/>
        <v>2</v>
      </c>
      <c r="U38" s="142">
        <f t="shared" si="17"/>
        <v>0</v>
      </c>
      <c r="V38" s="302"/>
      <c r="W38" s="302"/>
      <c r="X38" s="302"/>
      <c r="Y38" s="302"/>
      <c r="Z38" s="302"/>
      <c r="AA38" s="302"/>
      <c r="AB38" s="302"/>
      <c r="AC38" s="303">
        <f ca="1">IF(U38&lt;&gt;"","",IF(C38&lt;&gt;"","verlegt",IF(B38&lt;TODAY(),"offen","")))</f>
      </c>
      <c r="AD38" s="303"/>
      <c r="AE38" s="304">
        <f ca="1">IF(U38&lt;&gt;"","",IF(C38="","",IF(C38&lt;TODAY(),"offen","")))</f>
      </c>
      <c r="AF38" s="304"/>
      <c r="AG38" s="4">
        <f>IF(F38&gt;G38,1,0)</f>
        <v>1</v>
      </c>
      <c r="AH38" s="4">
        <f>IF(G38&gt;F38,1,0)</f>
        <v>0</v>
      </c>
      <c r="AI38" s="4">
        <f>IF(H38&gt;I38,1,0)</f>
        <v>1</v>
      </c>
      <c r="AJ38" s="4">
        <f>IF(I38&gt;H38,1,0)</f>
        <v>0</v>
      </c>
      <c r="AK38" s="4">
        <f>IF(J38&gt;K38,1,0)</f>
        <v>1</v>
      </c>
      <c r="AL38" s="4">
        <f>IF(K38&gt;J38,1,0)</f>
        <v>0</v>
      </c>
      <c r="AM38" s="4">
        <f>IF(L38&gt;M38,1,0)</f>
        <v>0</v>
      </c>
      <c r="AN38" s="4">
        <f>IF(M38&gt;L38,1,0)</f>
        <v>0</v>
      </c>
      <c r="AO38" s="4">
        <f>IF(N38&gt;O38,1,0)</f>
        <v>0</v>
      </c>
      <c r="AP38" s="4">
        <f>IF(O38&gt;N38,1,0)</f>
        <v>0</v>
      </c>
      <c r="AQ38" s="4"/>
    </row>
    <row r="39" spans="1:43" ht="15">
      <c r="A39" s="117">
        <v>7</v>
      </c>
      <c r="B39" s="118">
        <v>41375</v>
      </c>
      <c r="C39" s="119"/>
      <c r="D39" s="120" t="str">
        <f>D38</f>
        <v>Erlenbach/Morlautern</v>
      </c>
      <c r="E39" s="121" t="str">
        <f>E15</f>
        <v>TuS Kriegsfeld</v>
      </c>
      <c r="F39" s="122">
        <v>24</v>
      </c>
      <c r="G39" s="123">
        <v>26</v>
      </c>
      <c r="H39" s="124">
        <v>27</v>
      </c>
      <c r="I39" s="125">
        <v>25</v>
      </c>
      <c r="J39" s="122">
        <v>20</v>
      </c>
      <c r="K39" s="123">
        <v>25</v>
      </c>
      <c r="L39" s="124">
        <v>18</v>
      </c>
      <c r="M39" s="125">
        <v>25</v>
      </c>
      <c r="N39" s="122"/>
      <c r="O39" s="123"/>
      <c r="P39" s="126">
        <f t="shared" si="15"/>
        <v>89</v>
      </c>
      <c r="Q39" s="142">
        <f t="shared" si="15"/>
        <v>101</v>
      </c>
      <c r="R39" s="126">
        <f t="shared" si="16"/>
        <v>1</v>
      </c>
      <c r="S39" s="142">
        <f t="shared" si="16"/>
        <v>3</v>
      </c>
      <c r="T39" s="126">
        <f t="shared" si="17"/>
        <v>0</v>
      </c>
      <c r="U39" s="142">
        <f t="shared" si="17"/>
        <v>2</v>
      </c>
      <c r="V39" s="302"/>
      <c r="W39" s="302"/>
      <c r="X39" s="302"/>
      <c r="Y39" s="302"/>
      <c r="Z39" s="302"/>
      <c r="AA39" s="302"/>
      <c r="AB39" s="302"/>
      <c r="AC39" s="303">
        <f ca="1">IF(U39&lt;&gt;"","",IF(C39&lt;&gt;"","verlegt",IF(B39&lt;TODAY(),"offen","")))</f>
      </c>
      <c r="AD39" s="303"/>
      <c r="AE39" s="304">
        <f ca="1">IF(U39&lt;&gt;"","",IF(C39="","",IF(C39&lt;TODAY(),"offen","")))</f>
      </c>
      <c r="AF39" s="304"/>
      <c r="AG39" s="4">
        <f>IF(F39&gt;G39,1,0)</f>
        <v>0</v>
      </c>
      <c r="AH39" s="4">
        <f>IF(G39&gt;F39,1,0)</f>
        <v>1</v>
      </c>
      <c r="AI39" s="4">
        <f>IF(H39&gt;I39,1,0)</f>
        <v>1</v>
      </c>
      <c r="AJ39" s="4">
        <f>IF(I39&gt;H39,1,0)</f>
        <v>0</v>
      </c>
      <c r="AK39" s="4">
        <f>IF(J39&gt;K39,1,0)</f>
        <v>0</v>
      </c>
      <c r="AL39" s="4">
        <f>IF(K39&gt;J39,1,0)</f>
        <v>1</v>
      </c>
      <c r="AM39" s="4">
        <f>IF(L39&gt;M39,1,0)</f>
        <v>0</v>
      </c>
      <c r="AN39" s="4">
        <f>IF(M39&gt;L39,1,0)</f>
        <v>1</v>
      </c>
      <c r="AO39" s="4">
        <f>IF(N39&gt;O39,1,0)</f>
        <v>0</v>
      </c>
      <c r="AP39" s="4">
        <f>IF(O39&gt;N39,1,0)</f>
        <v>0</v>
      </c>
      <c r="AQ39" s="4"/>
    </row>
    <row r="40" spans="1:43" ht="15">
      <c r="A40" s="130">
        <v>1</v>
      </c>
      <c r="B40" s="131">
        <v>41165</v>
      </c>
      <c r="C40" s="132"/>
      <c r="D40" s="133" t="str">
        <f>D39</f>
        <v>Erlenbach/Morlautern</v>
      </c>
      <c r="E40" s="134" t="str">
        <f>E18</f>
        <v>Roßbach/Olsbrücken</v>
      </c>
      <c r="F40" s="135">
        <v>25</v>
      </c>
      <c r="G40" s="136">
        <v>18</v>
      </c>
      <c r="H40" s="137">
        <v>27</v>
      </c>
      <c r="I40" s="138">
        <v>25</v>
      </c>
      <c r="J40" s="135">
        <v>23</v>
      </c>
      <c r="K40" s="136">
        <v>25</v>
      </c>
      <c r="L40" s="137">
        <v>25</v>
      </c>
      <c r="M40" s="138">
        <v>20</v>
      </c>
      <c r="N40" s="135"/>
      <c r="O40" s="136"/>
      <c r="P40" s="139">
        <f t="shared" si="15"/>
        <v>100</v>
      </c>
      <c r="Q40" s="143">
        <f t="shared" si="15"/>
        <v>88</v>
      </c>
      <c r="R40" s="139">
        <f t="shared" si="16"/>
        <v>3</v>
      </c>
      <c r="S40" s="143">
        <f t="shared" si="16"/>
        <v>1</v>
      </c>
      <c r="T40" s="139">
        <f t="shared" si="17"/>
        <v>2</v>
      </c>
      <c r="U40" s="143">
        <f t="shared" si="17"/>
        <v>0</v>
      </c>
      <c r="V40" s="299"/>
      <c r="W40" s="299"/>
      <c r="X40" s="299"/>
      <c r="Y40" s="299"/>
      <c r="Z40" s="299"/>
      <c r="AA40" s="299"/>
      <c r="AB40" s="299"/>
      <c r="AC40" s="300">
        <f ca="1">IF(U40&lt;&gt;"","",IF(C40&lt;&gt;"","verlegt",IF(B40&lt;TODAY(),"offen","")))</f>
      </c>
      <c r="AD40" s="300"/>
      <c r="AE40" s="301">
        <f ca="1">IF(U40&lt;&gt;"","",IF(C40="","",IF(C40&lt;TODAY(),"offen","")))</f>
      </c>
      <c r="AF40" s="301"/>
      <c r="AG40" s="4">
        <f>IF(F40&gt;G40,1,0)</f>
        <v>1</v>
      </c>
      <c r="AH40" s="4">
        <f>IF(G40&gt;F40,1,0)</f>
        <v>0</v>
      </c>
      <c r="AI40" s="4">
        <f>IF(H40&gt;I40,1,0)</f>
        <v>1</v>
      </c>
      <c r="AJ40" s="4">
        <f>IF(I40&gt;H40,1,0)</f>
        <v>0</v>
      </c>
      <c r="AK40" s="4">
        <f>IF(J40&gt;K40,1,0)</f>
        <v>0</v>
      </c>
      <c r="AL40" s="4">
        <f>IF(K40&gt;J40,1,0)</f>
        <v>1</v>
      </c>
      <c r="AM40" s="4">
        <f>IF(L40&gt;M40,1,0)</f>
        <v>1</v>
      </c>
      <c r="AN40" s="4">
        <f>IF(M40&gt;L40,1,0)</f>
        <v>0</v>
      </c>
      <c r="AO40" s="4">
        <f>IF(N40&gt;O40,1,0)</f>
        <v>0</v>
      </c>
      <c r="AP40" s="4">
        <f>IF(O40&gt;N40,1,0)</f>
        <v>0</v>
      </c>
      <c r="AQ40" s="4"/>
    </row>
    <row r="41" spans="22:43" ht="15">
      <c r="V41" s="37"/>
      <c r="W41" s="37"/>
      <c r="X41" s="3"/>
      <c r="Y41" s="3"/>
      <c r="Z41" s="3"/>
      <c r="AA41" s="3"/>
      <c r="AB41" s="3"/>
      <c r="AC41" s="3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5">
      <c r="A42" s="106">
        <v>6</v>
      </c>
      <c r="B42" s="107">
        <v>41338</v>
      </c>
      <c r="C42" s="108"/>
      <c r="D42" s="109" t="str">
        <f>E12</f>
        <v>VC Feuerball Kaiserslautern</v>
      </c>
      <c r="E42" s="110" t="str">
        <f>E3</f>
        <v>TV Alsenborn (A)</v>
      </c>
      <c r="F42" s="111">
        <v>19</v>
      </c>
      <c r="G42" s="112">
        <v>25</v>
      </c>
      <c r="H42" s="113">
        <v>25</v>
      </c>
      <c r="I42" s="114">
        <v>19</v>
      </c>
      <c r="J42" s="111">
        <v>20</v>
      </c>
      <c r="K42" s="112">
        <v>25</v>
      </c>
      <c r="L42" s="113">
        <v>20</v>
      </c>
      <c r="M42" s="114">
        <v>25</v>
      </c>
      <c r="N42" s="111"/>
      <c r="O42" s="112"/>
      <c r="P42" s="115">
        <f aca="true" t="shared" si="18" ref="P42:Q46">IF(F42="","",F42+H42+J42+L42+N42)</f>
        <v>84</v>
      </c>
      <c r="Q42" s="141">
        <f t="shared" si="18"/>
        <v>94</v>
      </c>
      <c r="R42" s="115">
        <f aca="true" t="shared" si="19" ref="R42:S46">IF(F42="","",AG42+AI42+AK42+AM42+AO42)</f>
        <v>1</v>
      </c>
      <c r="S42" s="141">
        <f t="shared" si="19"/>
        <v>3</v>
      </c>
      <c r="T42" s="115">
        <f aca="true" t="shared" si="20" ref="T42:U46">IF(R42="","",IF(R42=3,2,0))</f>
        <v>0</v>
      </c>
      <c r="U42" s="141">
        <f t="shared" si="20"/>
        <v>2</v>
      </c>
      <c r="V42" s="305"/>
      <c r="W42" s="305"/>
      <c r="X42" s="305"/>
      <c r="Y42" s="305"/>
      <c r="Z42" s="305"/>
      <c r="AA42" s="305"/>
      <c r="AB42" s="305"/>
      <c r="AC42" s="306">
        <f ca="1">IF(U42&lt;&gt;"","",IF(C42&lt;&gt;"","verlegt",IF(B42&lt;TODAY(),"offen","")))</f>
      </c>
      <c r="AD42" s="306"/>
      <c r="AE42" s="307">
        <f ca="1">IF(U42&lt;&gt;"","",IF(C42="","",IF(C42&lt;TODAY(),"offen","")))</f>
      </c>
      <c r="AF42" s="307"/>
      <c r="AG42" s="4">
        <f>IF(F42&gt;G42,1,0)</f>
        <v>0</v>
      </c>
      <c r="AH42" s="4">
        <f>IF(G42&gt;F42,1,0)</f>
        <v>1</v>
      </c>
      <c r="AI42" s="4">
        <f>IF(H42&gt;I42,1,0)</f>
        <v>1</v>
      </c>
      <c r="AJ42" s="4">
        <f>IF(I42&gt;H42,1,0)</f>
        <v>0</v>
      </c>
      <c r="AK42" s="4">
        <f>IF(J42&gt;K42,1,0)</f>
        <v>0</v>
      </c>
      <c r="AL42" s="4">
        <f>IF(K42&gt;J42,1,0)</f>
        <v>1</v>
      </c>
      <c r="AM42" s="4">
        <f>IF(L42&gt;M42,1,0)</f>
        <v>0</v>
      </c>
      <c r="AN42" s="4">
        <f>IF(M42&gt;L42,1,0)</f>
        <v>1</v>
      </c>
      <c r="AO42" s="4">
        <f>IF(N42&gt;O42,1,0)</f>
        <v>0</v>
      </c>
      <c r="AP42" s="4">
        <f>IF(O42&gt;N42,1,0)</f>
        <v>0</v>
      </c>
      <c r="AQ42" s="4"/>
    </row>
    <row r="43" spans="1:43" ht="15">
      <c r="A43" s="117">
        <v>2</v>
      </c>
      <c r="B43" s="118">
        <v>41205</v>
      </c>
      <c r="C43" s="128">
        <v>41303</v>
      </c>
      <c r="D43" s="120" t="str">
        <f>D42</f>
        <v>VC Feuerball Kaiserslautern</v>
      </c>
      <c r="E43" s="251" t="str">
        <f>E6</f>
        <v>VBC Altenglan (A)</v>
      </c>
      <c r="F43" s="122">
        <v>24</v>
      </c>
      <c r="G43" s="123">
        <v>26</v>
      </c>
      <c r="H43" s="124">
        <v>19</v>
      </c>
      <c r="I43" s="125">
        <v>25</v>
      </c>
      <c r="J43" s="122">
        <v>20</v>
      </c>
      <c r="K43" s="123">
        <v>25</v>
      </c>
      <c r="L43" s="124"/>
      <c r="M43" s="125"/>
      <c r="N43" s="122"/>
      <c r="O43" s="123"/>
      <c r="P43" s="126">
        <f t="shared" si="18"/>
        <v>63</v>
      </c>
      <c r="Q43" s="142">
        <f t="shared" si="18"/>
        <v>76</v>
      </c>
      <c r="R43" s="126">
        <f t="shared" si="19"/>
        <v>0</v>
      </c>
      <c r="S43" s="142">
        <f t="shared" si="19"/>
        <v>3</v>
      </c>
      <c r="T43" s="126">
        <f t="shared" si="20"/>
        <v>0</v>
      </c>
      <c r="U43" s="142">
        <f t="shared" si="20"/>
        <v>2</v>
      </c>
      <c r="V43" s="302"/>
      <c r="W43" s="302"/>
      <c r="X43" s="302"/>
      <c r="Y43" s="302"/>
      <c r="Z43" s="302"/>
      <c r="AA43" s="302"/>
      <c r="AB43" s="302"/>
      <c r="AC43" s="303">
        <f ca="1">IF(U43&lt;&gt;"","",IF(C43&lt;&gt;"","verlegt",IF(B43&lt;TODAY(),"offen","")))</f>
      </c>
      <c r="AD43" s="303"/>
      <c r="AE43" s="304">
        <f ca="1">IF(U43&lt;&gt;"","",IF(C43="","",IF(C43&lt;TODAY(),"offen","")))</f>
      </c>
      <c r="AF43" s="304"/>
      <c r="AG43" s="4">
        <f>IF(F43&gt;G43,1,0)</f>
        <v>0</v>
      </c>
      <c r="AH43" s="4">
        <f>IF(G43&gt;F43,1,0)</f>
        <v>1</v>
      </c>
      <c r="AI43" s="4">
        <f>IF(H43&gt;I43,1,0)</f>
        <v>0</v>
      </c>
      <c r="AJ43" s="4">
        <f>IF(I43&gt;H43,1,0)</f>
        <v>1</v>
      </c>
      <c r="AK43" s="4">
        <f>IF(J43&gt;K43,1,0)</f>
        <v>0</v>
      </c>
      <c r="AL43" s="4">
        <f>IF(K43&gt;J43,1,0)</f>
        <v>1</v>
      </c>
      <c r="AM43" s="4">
        <f>IF(L43&gt;M43,1,0)</f>
        <v>0</v>
      </c>
      <c r="AN43" s="4">
        <f>IF(M43&gt;L43,1,0)</f>
        <v>0</v>
      </c>
      <c r="AO43" s="4">
        <f>IF(N43&gt;O43,1,0)</f>
        <v>0</v>
      </c>
      <c r="AP43" s="4">
        <f>IF(O43&gt;N43,1,0)</f>
        <v>0</v>
      </c>
      <c r="AQ43" s="4"/>
    </row>
    <row r="44" spans="1:43" ht="15">
      <c r="A44" s="117">
        <v>9</v>
      </c>
      <c r="B44" s="118">
        <v>41401</v>
      </c>
      <c r="C44" s="119"/>
      <c r="D44" s="120" t="str">
        <f>D43</f>
        <v>VC Feuerball Kaiserslautern</v>
      </c>
      <c r="E44" s="121" t="str">
        <f>E9</f>
        <v>Erlenbach/Morlautern</v>
      </c>
      <c r="F44" s="122">
        <v>20</v>
      </c>
      <c r="G44" s="123">
        <v>25</v>
      </c>
      <c r="H44" s="124">
        <v>25</v>
      </c>
      <c r="I44" s="125">
        <v>20</v>
      </c>
      <c r="J44" s="122">
        <v>20</v>
      </c>
      <c r="K44" s="123">
        <v>25</v>
      </c>
      <c r="L44" s="124">
        <v>25</v>
      </c>
      <c r="M44" s="125">
        <v>21</v>
      </c>
      <c r="N44" s="122">
        <v>6</v>
      </c>
      <c r="O44" s="123">
        <v>15</v>
      </c>
      <c r="P44" s="126">
        <f t="shared" si="18"/>
        <v>96</v>
      </c>
      <c r="Q44" s="142">
        <f t="shared" si="18"/>
        <v>106</v>
      </c>
      <c r="R44" s="126">
        <f t="shared" si="19"/>
        <v>2</v>
      </c>
      <c r="S44" s="142">
        <f t="shared" si="19"/>
        <v>3</v>
      </c>
      <c r="T44" s="126">
        <f t="shared" si="20"/>
        <v>0</v>
      </c>
      <c r="U44" s="142">
        <f t="shared" si="20"/>
        <v>2</v>
      </c>
      <c r="V44" s="302"/>
      <c r="W44" s="302"/>
      <c r="X44" s="302"/>
      <c r="Y44" s="302"/>
      <c r="Z44" s="302"/>
      <c r="AA44" s="302"/>
      <c r="AB44" s="302"/>
      <c r="AC44" s="303">
        <f ca="1">IF(U44&lt;&gt;"","",IF(C44&lt;&gt;"","verlegt",IF(B44&lt;TODAY(),"offen","")))</f>
      </c>
      <c r="AD44" s="303"/>
      <c r="AE44" s="304">
        <f ca="1">IF(U44&lt;&gt;"","",IF(C44="","",IF(C44&lt;TODAY(),"offen","")))</f>
      </c>
      <c r="AF44" s="304"/>
      <c r="AG44" s="4">
        <f>IF(F44&gt;G44,1,0)</f>
        <v>0</v>
      </c>
      <c r="AH44" s="4">
        <f>IF(G44&gt;F44,1,0)</f>
        <v>1</v>
      </c>
      <c r="AI44" s="4">
        <f>IF(H44&gt;I44,1,0)</f>
        <v>1</v>
      </c>
      <c r="AJ44" s="4">
        <f>IF(I44&gt;H44,1,0)</f>
        <v>0</v>
      </c>
      <c r="AK44" s="4">
        <f>IF(J44&gt;K44,1,0)</f>
        <v>0</v>
      </c>
      <c r="AL44" s="4">
        <f>IF(K44&gt;J44,1,0)</f>
        <v>1</v>
      </c>
      <c r="AM44" s="4">
        <f>IF(L44&gt;M44,1,0)</f>
        <v>1</v>
      </c>
      <c r="AN44" s="4">
        <f>IF(M44&gt;L44,1,0)</f>
        <v>0</v>
      </c>
      <c r="AO44" s="4">
        <f>IF(N44&gt;O44,1,0)</f>
        <v>0</v>
      </c>
      <c r="AP44" s="4">
        <f>IF(O44&gt;N44,1,0)</f>
        <v>1</v>
      </c>
      <c r="AQ44" s="4"/>
    </row>
    <row r="45" spans="1:43" ht="15">
      <c r="A45" s="117">
        <v>3</v>
      </c>
      <c r="B45" s="118">
        <v>41226</v>
      </c>
      <c r="C45" s="119"/>
      <c r="D45" s="120" t="str">
        <f>D44</f>
        <v>VC Feuerball Kaiserslautern</v>
      </c>
      <c r="E45" s="121" t="str">
        <f>E15</f>
        <v>TuS Kriegsfeld</v>
      </c>
      <c r="F45" s="122">
        <v>25</v>
      </c>
      <c r="G45" s="123">
        <v>18</v>
      </c>
      <c r="H45" s="124">
        <v>25</v>
      </c>
      <c r="I45" s="125">
        <v>18</v>
      </c>
      <c r="J45" s="122">
        <v>25</v>
      </c>
      <c r="K45" s="123">
        <v>19</v>
      </c>
      <c r="L45" s="124"/>
      <c r="M45" s="125"/>
      <c r="N45" s="122"/>
      <c r="O45" s="123"/>
      <c r="P45" s="126">
        <f t="shared" si="18"/>
        <v>75</v>
      </c>
      <c r="Q45" s="142">
        <f t="shared" si="18"/>
        <v>55</v>
      </c>
      <c r="R45" s="126">
        <f t="shared" si="19"/>
        <v>3</v>
      </c>
      <c r="S45" s="142">
        <f t="shared" si="19"/>
        <v>0</v>
      </c>
      <c r="T45" s="126">
        <f t="shared" si="20"/>
        <v>2</v>
      </c>
      <c r="U45" s="142">
        <f t="shared" si="20"/>
        <v>0</v>
      </c>
      <c r="V45" s="302"/>
      <c r="W45" s="302"/>
      <c r="X45" s="302"/>
      <c r="Y45" s="302"/>
      <c r="Z45" s="302"/>
      <c r="AA45" s="302"/>
      <c r="AB45" s="302"/>
      <c r="AC45" s="303">
        <f ca="1">IF(U45&lt;&gt;"","",IF(C45&lt;&gt;"","verlegt",IF(B45&lt;TODAY(),"offen","")))</f>
      </c>
      <c r="AD45" s="303"/>
      <c r="AE45" s="304">
        <f ca="1">IF(U45&lt;&gt;"","",IF(C45="","",IF(C45&lt;TODAY(),"offen","")))</f>
      </c>
      <c r="AF45" s="304"/>
      <c r="AG45" s="4">
        <f>IF(F45&gt;G45,1,0)</f>
        <v>1</v>
      </c>
      <c r="AH45" s="4">
        <f>IF(G45&gt;F45,1,0)</f>
        <v>0</v>
      </c>
      <c r="AI45" s="4">
        <f>IF(H45&gt;I45,1,0)</f>
        <v>1</v>
      </c>
      <c r="AJ45" s="4">
        <f>IF(I45&gt;H45,1,0)</f>
        <v>0</v>
      </c>
      <c r="AK45" s="4">
        <f>IF(J45&gt;K45,1,0)</f>
        <v>1</v>
      </c>
      <c r="AL45" s="4">
        <f>IF(K45&gt;J45,1,0)</f>
        <v>0</v>
      </c>
      <c r="AM45" s="4">
        <f>IF(L45&gt;M45,1,0)</f>
        <v>0</v>
      </c>
      <c r="AN45" s="4">
        <f>IF(M45&gt;L45,1,0)</f>
        <v>0</v>
      </c>
      <c r="AO45" s="4">
        <f>IF(N45&gt;O45,1,0)</f>
        <v>0</v>
      </c>
      <c r="AP45" s="4">
        <f>IF(O45&gt;N45,1,0)</f>
        <v>0</v>
      </c>
      <c r="AQ45" s="4"/>
    </row>
    <row r="46" spans="1:43" ht="15">
      <c r="A46" s="130">
        <v>5</v>
      </c>
      <c r="B46" s="131">
        <v>41296</v>
      </c>
      <c r="C46" s="250">
        <v>41331</v>
      </c>
      <c r="D46" s="133" t="str">
        <f>D45</f>
        <v>VC Feuerball Kaiserslautern</v>
      </c>
      <c r="E46" s="134" t="str">
        <f>E18</f>
        <v>Roßbach/Olsbrücken</v>
      </c>
      <c r="F46" s="135">
        <v>17</v>
      </c>
      <c r="G46" s="136">
        <v>25</v>
      </c>
      <c r="H46" s="137">
        <v>17</v>
      </c>
      <c r="I46" s="138">
        <v>25</v>
      </c>
      <c r="J46" s="135">
        <v>17</v>
      </c>
      <c r="K46" s="136">
        <v>25</v>
      </c>
      <c r="L46" s="137"/>
      <c r="M46" s="138"/>
      <c r="N46" s="135"/>
      <c r="O46" s="136"/>
      <c r="P46" s="139">
        <f t="shared" si="18"/>
        <v>51</v>
      </c>
      <c r="Q46" s="143">
        <f t="shared" si="18"/>
        <v>75</v>
      </c>
      <c r="R46" s="139">
        <f t="shared" si="19"/>
        <v>0</v>
      </c>
      <c r="S46" s="143">
        <f t="shared" si="19"/>
        <v>3</v>
      </c>
      <c r="T46" s="139">
        <f t="shared" si="20"/>
        <v>0</v>
      </c>
      <c r="U46" s="143">
        <f t="shared" si="20"/>
        <v>2</v>
      </c>
      <c r="V46" s="299"/>
      <c r="W46" s="299"/>
      <c r="X46" s="299"/>
      <c r="Y46" s="299"/>
      <c r="Z46" s="299"/>
      <c r="AA46" s="299"/>
      <c r="AB46" s="299"/>
      <c r="AC46" s="300">
        <f ca="1">IF(U46&lt;&gt;"","",IF(C46&lt;&gt;"","verlegt",IF(B46&lt;TODAY(),"offen","")))</f>
      </c>
      <c r="AD46" s="300"/>
      <c r="AE46" s="301">
        <f ca="1">IF(U46&lt;&gt;"","",IF(C46="","",IF(C46&lt;TODAY(),"offen","")))</f>
      </c>
      <c r="AF46" s="301"/>
      <c r="AG46" s="4">
        <f>IF(F46&gt;G46,1,0)</f>
        <v>0</v>
      </c>
      <c r="AH46" s="4">
        <f>IF(G46&gt;F46,1,0)</f>
        <v>1</v>
      </c>
      <c r="AI46" s="4">
        <f>IF(H46&gt;I46,1,0)</f>
        <v>0</v>
      </c>
      <c r="AJ46" s="4">
        <f>IF(I46&gt;H46,1,0)</f>
        <v>1</v>
      </c>
      <c r="AK46" s="4">
        <f>IF(J46&gt;K46,1,0)</f>
        <v>0</v>
      </c>
      <c r="AL46" s="4">
        <f>IF(K46&gt;J46,1,0)</f>
        <v>1</v>
      </c>
      <c r="AM46" s="4">
        <f>IF(L46&gt;M46,1,0)</f>
        <v>0</v>
      </c>
      <c r="AN46" s="4">
        <f>IF(M46&gt;L46,1,0)</f>
        <v>0</v>
      </c>
      <c r="AO46" s="4">
        <f>IF(N46&gt;O46,1,0)</f>
        <v>0</v>
      </c>
      <c r="AP46" s="4">
        <f>IF(O46&gt;N46,1,0)</f>
        <v>0</v>
      </c>
      <c r="AQ46" s="4"/>
    </row>
    <row r="47" spans="22:43" ht="15">
      <c r="V47" s="37"/>
      <c r="W47" s="37"/>
      <c r="X47" s="3"/>
      <c r="Y47" s="3"/>
      <c r="Z47" s="3"/>
      <c r="AA47" s="3"/>
      <c r="AB47" s="3"/>
      <c r="AC47" s="3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5">
      <c r="A48" s="106">
        <v>5</v>
      </c>
      <c r="B48" s="107">
        <v>41295</v>
      </c>
      <c r="C48" s="108"/>
      <c r="D48" s="109" t="str">
        <f>E15</f>
        <v>TuS Kriegsfeld</v>
      </c>
      <c r="E48" s="110" t="str">
        <f>E3</f>
        <v>TV Alsenborn (A)</v>
      </c>
      <c r="F48" s="111">
        <v>12</v>
      </c>
      <c r="G48" s="112">
        <v>25</v>
      </c>
      <c r="H48" s="113">
        <v>18</v>
      </c>
      <c r="I48" s="114">
        <v>25</v>
      </c>
      <c r="J48" s="111">
        <v>18</v>
      </c>
      <c r="K48" s="112">
        <v>25</v>
      </c>
      <c r="L48" s="113"/>
      <c r="M48" s="114"/>
      <c r="N48" s="111"/>
      <c r="O48" s="112"/>
      <c r="P48" s="115">
        <f aca="true" t="shared" si="21" ref="P48:Q52">IF(F48="","",F48+H48+J48+L48+N48)</f>
        <v>48</v>
      </c>
      <c r="Q48" s="141">
        <f t="shared" si="21"/>
        <v>75</v>
      </c>
      <c r="R48" s="115">
        <f aca="true" t="shared" si="22" ref="R48:S52">IF(F48="","",AG48+AI48+AK48+AM48+AO48)</f>
        <v>0</v>
      </c>
      <c r="S48" s="141">
        <f t="shared" si="22"/>
        <v>3</v>
      </c>
      <c r="T48" s="115">
        <f aca="true" t="shared" si="23" ref="T48:U52">IF(R48="","",IF(R48=3,2,0))</f>
        <v>0</v>
      </c>
      <c r="U48" s="141">
        <f t="shared" si="23"/>
        <v>2</v>
      </c>
      <c r="V48" s="305"/>
      <c r="W48" s="305"/>
      <c r="X48" s="305"/>
      <c r="Y48" s="305"/>
      <c r="Z48" s="305"/>
      <c r="AA48" s="305"/>
      <c r="AB48" s="305"/>
      <c r="AC48" s="306">
        <f ca="1">IF(U48&lt;&gt;"","",IF(C48&lt;&gt;"","verlegt",IF(B48&lt;TODAY(),"offen","")))</f>
      </c>
      <c r="AD48" s="306"/>
      <c r="AE48" s="307">
        <f ca="1">IF(U48&lt;&gt;"","",IF(C48="","",IF(C48&lt;TODAY(),"offen","")))</f>
      </c>
      <c r="AF48" s="307"/>
      <c r="AG48" s="4">
        <f>IF(F48&gt;G48,1,0)</f>
        <v>0</v>
      </c>
      <c r="AH48" s="4">
        <f>IF(G48&gt;F48,1,0)</f>
        <v>1</v>
      </c>
      <c r="AI48" s="4">
        <f>IF(H48&gt;I48,1,0)</f>
        <v>0</v>
      </c>
      <c r="AJ48" s="4">
        <f>IF(I48&gt;H48,1,0)</f>
        <v>1</v>
      </c>
      <c r="AK48" s="4">
        <f>IF(J48&gt;K48,1,0)</f>
        <v>0</v>
      </c>
      <c r="AL48" s="4">
        <f>IF(K48&gt;J48,1,0)</f>
        <v>1</v>
      </c>
      <c r="AM48" s="4">
        <f>IF(L48&gt;M48,1,0)</f>
        <v>0</v>
      </c>
      <c r="AN48" s="4">
        <f>IF(M48&gt;L48,1,0)</f>
        <v>0</v>
      </c>
      <c r="AO48" s="4">
        <f>IF(N48&gt;O48,1,0)</f>
        <v>0</v>
      </c>
      <c r="AP48" s="4">
        <f>IF(O48&gt;N48,1,0)</f>
        <v>0</v>
      </c>
      <c r="AQ48" s="4"/>
    </row>
    <row r="49" spans="1:43" ht="15">
      <c r="A49" s="117">
        <v>6</v>
      </c>
      <c r="B49" s="118">
        <v>41337</v>
      </c>
      <c r="C49" s="119"/>
      <c r="D49" s="120" t="str">
        <f>D48</f>
        <v>TuS Kriegsfeld</v>
      </c>
      <c r="E49" s="121" t="str">
        <f>E6</f>
        <v>VBC Altenglan (A)</v>
      </c>
      <c r="F49" s="122">
        <v>19</v>
      </c>
      <c r="G49" s="123">
        <v>25</v>
      </c>
      <c r="H49" s="124">
        <v>25</v>
      </c>
      <c r="I49" s="125">
        <v>20</v>
      </c>
      <c r="J49" s="122">
        <v>25</v>
      </c>
      <c r="K49" s="123">
        <v>22</v>
      </c>
      <c r="L49" s="124">
        <v>25</v>
      </c>
      <c r="M49" s="125">
        <v>23</v>
      </c>
      <c r="N49" s="122"/>
      <c r="O49" s="123"/>
      <c r="P49" s="126">
        <f t="shared" si="21"/>
        <v>94</v>
      </c>
      <c r="Q49" s="142">
        <f t="shared" si="21"/>
        <v>90</v>
      </c>
      <c r="R49" s="126">
        <f t="shared" si="22"/>
        <v>3</v>
      </c>
      <c r="S49" s="142">
        <f t="shared" si="22"/>
        <v>1</v>
      </c>
      <c r="T49" s="126">
        <f t="shared" si="23"/>
        <v>2</v>
      </c>
      <c r="U49" s="142">
        <f t="shared" si="23"/>
        <v>0</v>
      </c>
      <c r="V49" s="302"/>
      <c r="W49" s="302"/>
      <c r="X49" s="302"/>
      <c r="Y49" s="302"/>
      <c r="Z49" s="302"/>
      <c r="AA49" s="302"/>
      <c r="AB49" s="302"/>
      <c r="AC49" s="303">
        <f ca="1">IF(U49&lt;&gt;"","",IF(C49&lt;&gt;"","verlegt",IF(B49&lt;TODAY(),"offen","")))</f>
      </c>
      <c r="AD49" s="303"/>
      <c r="AE49" s="304">
        <f ca="1">IF(U49&lt;&gt;"","",IF(C49="","",IF(C49&lt;TODAY(),"offen","")))</f>
      </c>
      <c r="AF49" s="304"/>
      <c r="AG49" s="4">
        <f>IF(F49&gt;G49,1,0)</f>
        <v>0</v>
      </c>
      <c r="AH49" s="4">
        <f>IF(G49&gt;F49,1,0)</f>
        <v>1</v>
      </c>
      <c r="AI49" s="4">
        <f>IF(H49&gt;I49,1,0)</f>
        <v>1</v>
      </c>
      <c r="AJ49" s="4">
        <f>IF(I49&gt;H49,1,0)</f>
        <v>0</v>
      </c>
      <c r="AK49" s="4">
        <f>IF(J49&gt;K49,1,0)</f>
        <v>1</v>
      </c>
      <c r="AL49" s="4">
        <f>IF(K49&gt;J49,1,0)</f>
        <v>0</v>
      </c>
      <c r="AM49" s="4">
        <f>IF(L49&gt;M49,1,0)</f>
        <v>1</v>
      </c>
      <c r="AN49" s="4">
        <f>IF(M49&gt;L49,1,0)</f>
        <v>0</v>
      </c>
      <c r="AO49" s="4">
        <f>IF(N49&gt;O49,1,0)</f>
        <v>0</v>
      </c>
      <c r="AP49" s="4">
        <f>IF(O49&gt;N49,1,0)</f>
        <v>0</v>
      </c>
      <c r="AQ49" s="4"/>
    </row>
    <row r="50" spans="1:43" ht="15">
      <c r="A50" s="117">
        <v>2</v>
      </c>
      <c r="B50" s="118">
        <v>41204</v>
      </c>
      <c r="C50" s="119"/>
      <c r="D50" s="120" t="str">
        <f>D49</f>
        <v>TuS Kriegsfeld</v>
      </c>
      <c r="E50" s="121" t="str">
        <f>E9</f>
        <v>Erlenbach/Morlautern</v>
      </c>
      <c r="F50" s="122">
        <v>25</v>
      </c>
      <c r="G50" s="123">
        <v>22</v>
      </c>
      <c r="H50" s="124">
        <v>26</v>
      </c>
      <c r="I50" s="125">
        <v>24</v>
      </c>
      <c r="J50" s="122">
        <v>17</v>
      </c>
      <c r="K50" s="123">
        <v>25</v>
      </c>
      <c r="L50" s="124">
        <v>25</v>
      </c>
      <c r="M50" s="125">
        <v>19</v>
      </c>
      <c r="N50" s="122"/>
      <c r="O50" s="123"/>
      <c r="P50" s="126">
        <f t="shared" si="21"/>
        <v>93</v>
      </c>
      <c r="Q50" s="142">
        <f t="shared" si="21"/>
        <v>90</v>
      </c>
      <c r="R50" s="126">
        <f t="shared" si="22"/>
        <v>3</v>
      </c>
      <c r="S50" s="142">
        <f t="shared" si="22"/>
        <v>1</v>
      </c>
      <c r="T50" s="126">
        <f t="shared" si="23"/>
        <v>2</v>
      </c>
      <c r="U50" s="142">
        <f t="shared" si="23"/>
        <v>0</v>
      </c>
      <c r="V50" s="302"/>
      <c r="W50" s="302"/>
      <c r="X50" s="302"/>
      <c r="Y50" s="302"/>
      <c r="Z50" s="302"/>
      <c r="AA50" s="302"/>
      <c r="AB50" s="302"/>
      <c r="AC50" s="303">
        <f ca="1">IF(U50&lt;&gt;"","",IF(C50&lt;&gt;"","verlegt",IF(B50&lt;TODAY(),"offen","")))</f>
      </c>
      <c r="AD50" s="303"/>
      <c r="AE50" s="304">
        <f ca="1">IF(U50&lt;&gt;"","",IF(C50="","",IF(C50&lt;TODAY(),"offen","")))</f>
      </c>
      <c r="AF50" s="304"/>
      <c r="AG50" s="4">
        <f>IF(F50&gt;G50,1,0)</f>
        <v>1</v>
      </c>
      <c r="AH50" s="4">
        <f>IF(G50&gt;F50,1,0)</f>
        <v>0</v>
      </c>
      <c r="AI50" s="4">
        <f>IF(H50&gt;I50,1,0)</f>
        <v>1</v>
      </c>
      <c r="AJ50" s="4">
        <f>IF(I50&gt;H50,1,0)</f>
        <v>0</v>
      </c>
      <c r="AK50" s="4">
        <f>IF(J50&gt;K50,1,0)</f>
        <v>0</v>
      </c>
      <c r="AL50" s="4">
        <f>IF(K50&gt;J50,1,0)</f>
        <v>1</v>
      </c>
      <c r="AM50" s="4">
        <f>IF(L50&gt;M50,1,0)</f>
        <v>1</v>
      </c>
      <c r="AN50" s="4">
        <f>IF(M50&gt;L50,1,0)</f>
        <v>0</v>
      </c>
      <c r="AO50" s="4">
        <f>IF(N50&gt;O50,1,0)</f>
        <v>0</v>
      </c>
      <c r="AP50" s="4">
        <f>IF(O50&gt;N50,1,0)</f>
        <v>0</v>
      </c>
      <c r="AQ50" s="4"/>
    </row>
    <row r="51" spans="1:43" ht="15">
      <c r="A51" s="117">
        <v>8</v>
      </c>
      <c r="B51" s="118">
        <v>41386</v>
      </c>
      <c r="C51" s="119"/>
      <c r="D51" s="120" t="str">
        <f>D50</f>
        <v>TuS Kriegsfeld</v>
      </c>
      <c r="E51" s="121" t="str">
        <f>E12</f>
        <v>VC Feuerball Kaiserslautern</v>
      </c>
      <c r="F51" s="122">
        <v>25</v>
      </c>
      <c r="G51" s="123">
        <v>21</v>
      </c>
      <c r="H51" s="124">
        <v>21</v>
      </c>
      <c r="I51" s="125">
        <v>25</v>
      </c>
      <c r="J51" s="122">
        <v>14</v>
      </c>
      <c r="K51" s="123">
        <v>25</v>
      </c>
      <c r="L51" s="124">
        <v>25</v>
      </c>
      <c r="M51" s="125">
        <v>12</v>
      </c>
      <c r="N51" s="122">
        <v>13</v>
      </c>
      <c r="O51" s="123">
        <v>15</v>
      </c>
      <c r="P51" s="126">
        <f t="shared" si="21"/>
        <v>98</v>
      </c>
      <c r="Q51" s="142">
        <f t="shared" si="21"/>
        <v>98</v>
      </c>
      <c r="R51" s="126">
        <f t="shared" si="22"/>
        <v>2</v>
      </c>
      <c r="S51" s="142">
        <f t="shared" si="22"/>
        <v>3</v>
      </c>
      <c r="T51" s="126">
        <f t="shared" si="23"/>
        <v>0</v>
      </c>
      <c r="U51" s="142">
        <f t="shared" si="23"/>
        <v>2</v>
      </c>
      <c r="V51" s="302"/>
      <c r="W51" s="302"/>
      <c r="X51" s="302"/>
      <c r="Y51" s="302"/>
      <c r="Z51" s="302"/>
      <c r="AA51" s="302"/>
      <c r="AB51" s="302"/>
      <c r="AC51" s="303">
        <f ca="1">IF(U51&lt;&gt;"","",IF(C51&lt;&gt;"","verlegt",IF(B51&lt;TODAY(),"offen","")))</f>
      </c>
      <c r="AD51" s="303"/>
      <c r="AE51" s="304">
        <f ca="1">IF(U51&lt;&gt;"","",IF(C51="","",IF(C51&lt;TODAY(),"offen","")))</f>
      </c>
      <c r="AF51" s="304"/>
      <c r="AG51" s="4">
        <f>IF(F51&gt;G51,1,0)</f>
        <v>1</v>
      </c>
      <c r="AH51" s="4">
        <f>IF(G51&gt;F51,1,0)</f>
        <v>0</v>
      </c>
      <c r="AI51" s="4">
        <f>IF(H51&gt;I51,1,0)</f>
        <v>0</v>
      </c>
      <c r="AJ51" s="4">
        <f>IF(I51&gt;H51,1,0)</f>
        <v>1</v>
      </c>
      <c r="AK51" s="4">
        <f>IF(J51&gt;K51,1,0)</f>
        <v>0</v>
      </c>
      <c r="AL51" s="4">
        <f>IF(K51&gt;J51,1,0)</f>
        <v>1</v>
      </c>
      <c r="AM51" s="4">
        <f>IF(L51&gt;M51,1,0)</f>
        <v>1</v>
      </c>
      <c r="AN51" s="4">
        <f>IF(M51&gt;L51,1,0)</f>
        <v>0</v>
      </c>
      <c r="AO51" s="4">
        <f>IF(N51&gt;O51,1,0)</f>
        <v>0</v>
      </c>
      <c r="AP51" s="4">
        <f>IF(O51&gt;N51,1,0)</f>
        <v>1</v>
      </c>
      <c r="AQ51" s="4"/>
    </row>
    <row r="52" spans="1:43" ht="15">
      <c r="A52" s="130">
        <v>9</v>
      </c>
      <c r="B52" s="131">
        <v>41400</v>
      </c>
      <c r="C52" s="132"/>
      <c r="D52" s="133" t="str">
        <f>D51</f>
        <v>TuS Kriegsfeld</v>
      </c>
      <c r="E52" s="134" t="str">
        <f>E18</f>
        <v>Roßbach/Olsbrücken</v>
      </c>
      <c r="F52" s="135">
        <v>25</v>
      </c>
      <c r="G52" s="136">
        <v>20</v>
      </c>
      <c r="H52" s="137">
        <v>25</v>
      </c>
      <c r="I52" s="138">
        <v>17</v>
      </c>
      <c r="J52" s="135">
        <v>25</v>
      </c>
      <c r="K52" s="136">
        <v>23</v>
      </c>
      <c r="L52" s="137"/>
      <c r="M52" s="138"/>
      <c r="N52" s="135"/>
      <c r="O52" s="136"/>
      <c r="P52" s="139">
        <f t="shared" si="21"/>
        <v>75</v>
      </c>
      <c r="Q52" s="143">
        <f t="shared" si="21"/>
        <v>60</v>
      </c>
      <c r="R52" s="139">
        <f t="shared" si="22"/>
        <v>3</v>
      </c>
      <c r="S52" s="143">
        <f t="shared" si="22"/>
        <v>0</v>
      </c>
      <c r="T52" s="139">
        <f t="shared" si="23"/>
        <v>2</v>
      </c>
      <c r="U52" s="143">
        <f t="shared" si="23"/>
        <v>0</v>
      </c>
      <c r="V52" s="299"/>
      <c r="W52" s="299"/>
      <c r="X52" s="299"/>
      <c r="Y52" s="299"/>
      <c r="Z52" s="299"/>
      <c r="AA52" s="299"/>
      <c r="AB52" s="299"/>
      <c r="AC52" s="300">
        <f ca="1">IF(U52&lt;&gt;"","",IF(C52&lt;&gt;"","verlegt",IF(B52&lt;TODAY(),"offen","")))</f>
      </c>
      <c r="AD52" s="300"/>
      <c r="AE52" s="301">
        <f ca="1">IF(U52&lt;&gt;"","",IF(C52="","",IF(C52&lt;TODAY(),"offen","")))</f>
      </c>
      <c r="AF52" s="301"/>
      <c r="AG52" s="4">
        <f>IF(F52&gt;G52,1,0)</f>
        <v>1</v>
      </c>
      <c r="AH52" s="4">
        <f>IF(G52&gt;F52,1,0)</f>
        <v>0</v>
      </c>
      <c r="AI52" s="4">
        <f>IF(H52&gt;I52,1,0)</f>
        <v>1</v>
      </c>
      <c r="AJ52" s="4">
        <f>IF(I52&gt;H52,1,0)</f>
        <v>0</v>
      </c>
      <c r="AK52" s="4">
        <f>IF(J52&gt;K52,1,0)</f>
        <v>1</v>
      </c>
      <c r="AL52" s="4">
        <f>IF(K52&gt;J52,1,0)</f>
        <v>0</v>
      </c>
      <c r="AM52" s="4">
        <f>IF(L52&gt;M52,1,0)</f>
        <v>0</v>
      </c>
      <c r="AN52" s="4">
        <f>IF(M52&gt;L52,1,0)</f>
        <v>0</v>
      </c>
      <c r="AO52" s="4">
        <f>IF(N52&gt;O52,1,0)</f>
        <v>0</v>
      </c>
      <c r="AP52" s="4">
        <f>IF(O52&gt;N52,1,0)</f>
        <v>0</v>
      </c>
      <c r="AQ52" s="4"/>
    </row>
    <row r="53" spans="22:43" ht="15">
      <c r="V53" s="37"/>
      <c r="W53" s="37"/>
      <c r="X53" s="3"/>
      <c r="Y53" s="3"/>
      <c r="Z53" s="3"/>
      <c r="AA53" s="3"/>
      <c r="AB53" s="3"/>
      <c r="AC53" s="3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5">
      <c r="A54" s="106">
        <v>2</v>
      </c>
      <c r="B54" s="107">
        <v>41205</v>
      </c>
      <c r="C54" s="108"/>
      <c r="D54" s="109" t="str">
        <f>E18</f>
        <v>Roßbach/Olsbrücken</v>
      </c>
      <c r="E54" s="110" t="str">
        <f>E3</f>
        <v>TV Alsenborn (A)</v>
      </c>
      <c r="F54" s="111">
        <v>17</v>
      </c>
      <c r="G54" s="112">
        <v>25</v>
      </c>
      <c r="H54" s="113">
        <v>14</v>
      </c>
      <c r="I54" s="114">
        <v>25</v>
      </c>
      <c r="J54" s="111">
        <v>5</v>
      </c>
      <c r="K54" s="112">
        <v>25</v>
      </c>
      <c r="L54" s="113"/>
      <c r="M54" s="114"/>
      <c r="N54" s="111"/>
      <c r="O54" s="112"/>
      <c r="P54" s="115">
        <f aca="true" t="shared" si="24" ref="P54:Q58">IF(F54="","",F54+H54+J54+L54+N54)</f>
        <v>36</v>
      </c>
      <c r="Q54" s="141">
        <f t="shared" si="24"/>
        <v>75</v>
      </c>
      <c r="R54" s="115">
        <f aca="true" t="shared" si="25" ref="R54:S58">IF(F54="","",AG54+AI54+AK54+AM54+AO54)</f>
        <v>0</v>
      </c>
      <c r="S54" s="141">
        <f t="shared" si="25"/>
        <v>3</v>
      </c>
      <c r="T54" s="115">
        <f aca="true" t="shared" si="26" ref="T54:U58">IF(R54="","",IF(R54=3,2,0))</f>
        <v>0</v>
      </c>
      <c r="U54" s="141">
        <f t="shared" si="26"/>
        <v>2</v>
      </c>
      <c r="V54" s="305"/>
      <c r="W54" s="305"/>
      <c r="X54" s="305"/>
      <c r="Y54" s="305"/>
      <c r="Z54" s="305"/>
      <c r="AA54" s="305"/>
      <c r="AB54" s="305"/>
      <c r="AC54" s="306">
        <f ca="1">IF(U54&lt;&gt;"","",IF(C54&lt;&gt;"","verlegt",IF(B54&lt;TODAY(),"offen","")))</f>
      </c>
      <c r="AD54" s="306"/>
      <c r="AE54" s="307">
        <f ca="1">IF(U54&lt;&gt;"","",IF(C54="","",IF(C54&lt;TODAY(),"offen","")))</f>
      </c>
      <c r="AF54" s="307"/>
      <c r="AG54" s="4">
        <f>IF(F54&gt;G54,1,0)</f>
        <v>0</v>
      </c>
      <c r="AH54" s="4">
        <f>IF(G54&gt;F54,1,0)</f>
        <v>1</v>
      </c>
      <c r="AI54" s="4">
        <f>IF(H54&gt;I54,1,0)</f>
        <v>0</v>
      </c>
      <c r="AJ54" s="4">
        <f>IF(I54&gt;H54,1,0)</f>
        <v>1</v>
      </c>
      <c r="AK54" s="4">
        <f>IF(J54&gt;K54,1,0)</f>
        <v>0</v>
      </c>
      <c r="AL54" s="4">
        <f>IF(K54&gt;J54,1,0)</f>
        <v>1</v>
      </c>
      <c r="AM54" s="4">
        <f>IF(L54&gt;M54,1,0)</f>
        <v>0</v>
      </c>
      <c r="AN54" s="4">
        <f>IF(M54&gt;L54,1,0)</f>
        <v>0</v>
      </c>
      <c r="AO54" s="4">
        <f>IF(N54&gt;O54,1,0)</f>
        <v>0</v>
      </c>
      <c r="AP54" s="4">
        <f>IF(O54&gt;N54,1,0)</f>
        <v>0</v>
      </c>
      <c r="AQ54" s="4"/>
    </row>
    <row r="55" spans="1:43" ht="15">
      <c r="A55" s="117">
        <v>8</v>
      </c>
      <c r="B55" s="118">
        <v>41387</v>
      </c>
      <c r="C55" s="119"/>
      <c r="D55" s="120" t="str">
        <f>D54</f>
        <v>Roßbach/Olsbrücken</v>
      </c>
      <c r="E55" s="121" t="str">
        <f>E6</f>
        <v>VBC Altenglan (A)</v>
      </c>
      <c r="F55" s="122">
        <v>25</v>
      </c>
      <c r="G55" s="123">
        <v>20</v>
      </c>
      <c r="H55" s="124">
        <v>25</v>
      </c>
      <c r="I55" s="125">
        <v>20</v>
      </c>
      <c r="J55" s="122">
        <v>25</v>
      </c>
      <c r="K55" s="123">
        <v>15</v>
      </c>
      <c r="L55" s="124"/>
      <c r="M55" s="125"/>
      <c r="N55" s="122"/>
      <c r="O55" s="123"/>
      <c r="P55" s="126">
        <f t="shared" si="24"/>
        <v>75</v>
      </c>
      <c r="Q55" s="142">
        <f t="shared" si="24"/>
        <v>55</v>
      </c>
      <c r="R55" s="126">
        <f t="shared" si="25"/>
        <v>3</v>
      </c>
      <c r="S55" s="142">
        <f t="shared" si="25"/>
        <v>0</v>
      </c>
      <c r="T55" s="126">
        <f t="shared" si="26"/>
        <v>2</v>
      </c>
      <c r="U55" s="142">
        <f t="shared" si="26"/>
        <v>0</v>
      </c>
      <c r="V55" s="302"/>
      <c r="W55" s="302"/>
      <c r="X55" s="302"/>
      <c r="Y55" s="302"/>
      <c r="Z55" s="302"/>
      <c r="AA55" s="302"/>
      <c r="AB55" s="302"/>
      <c r="AC55" s="303">
        <f ca="1">IF(U55&lt;&gt;"","",IF(C55&lt;&gt;"","verlegt",IF(B55&lt;TODAY(),"offen","")))</f>
      </c>
      <c r="AD55" s="303"/>
      <c r="AE55" s="304">
        <f ca="1">IF(U55&lt;&gt;"","",IF(C55="","",IF(C55&lt;TODAY(),"offen","")))</f>
      </c>
      <c r="AF55" s="304"/>
      <c r="AG55" s="4">
        <f>IF(F55&gt;G55,1,0)</f>
        <v>1</v>
      </c>
      <c r="AH55" s="4">
        <f>IF(G55&gt;F55,1,0)</f>
        <v>0</v>
      </c>
      <c r="AI55" s="4">
        <f>IF(H55&gt;I55,1,0)</f>
        <v>1</v>
      </c>
      <c r="AJ55" s="4">
        <f>IF(I55&gt;H55,1,0)</f>
        <v>0</v>
      </c>
      <c r="AK55" s="4">
        <f>IF(J55&gt;K55,1,0)</f>
        <v>1</v>
      </c>
      <c r="AL55" s="4">
        <f>IF(K55&gt;J55,1,0)</f>
        <v>0</v>
      </c>
      <c r="AM55" s="4">
        <f>IF(L55&gt;M55,1,0)</f>
        <v>0</v>
      </c>
      <c r="AN55" s="4">
        <f>IF(M55&gt;L55,1,0)</f>
        <v>0</v>
      </c>
      <c r="AO55" s="4">
        <f>IF(N55&gt;O55,1,0)</f>
        <v>0</v>
      </c>
      <c r="AP55" s="4">
        <f>IF(O55&gt;N55,1,0)</f>
        <v>0</v>
      </c>
      <c r="AQ55" s="4"/>
    </row>
    <row r="56" spans="1:43" ht="15">
      <c r="A56" s="117">
        <v>6</v>
      </c>
      <c r="B56" s="118">
        <v>41338</v>
      </c>
      <c r="C56" s="119" t="s">
        <v>29</v>
      </c>
      <c r="D56" s="120" t="str">
        <f>D55</f>
        <v>Roßbach/Olsbrücken</v>
      </c>
      <c r="E56" s="241" t="str">
        <f>E9</f>
        <v>Erlenbach/Morlautern</v>
      </c>
      <c r="F56" s="122">
        <v>25</v>
      </c>
      <c r="G56" s="123">
        <v>0</v>
      </c>
      <c r="H56" s="124">
        <v>25</v>
      </c>
      <c r="I56" s="125">
        <v>0</v>
      </c>
      <c r="J56" s="122">
        <v>25</v>
      </c>
      <c r="K56" s="123">
        <v>0</v>
      </c>
      <c r="L56" s="124"/>
      <c r="M56" s="125"/>
      <c r="N56" s="122"/>
      <c r="O56" s="123"/>
      <c r="P56" s="126">
        <f t="shared" si="24"/>
        <v>75</v>
      </c>
      <c r="Q56" s="142">
        <f t="shared" si="24"/>
        <v>0</v>
      </c>
      <c r="R56" s="126">
        <f t="shared" si="25"/>
        <v>3</v>
      </c>
      <c r="S56" s="142">
        <f t="shared" si="25"/>
        <v>0</v>
      </c>
      <c r="T56" s="126">
        <f t="shared" si="26"/>
        <v>2</v>
      </c>
      <c r="U56" s="142">
        <f t="shared" si="26"/>
        <v>0</v>
      </c>
      <c r="V56" s="302"/>
      <c r="W56" s="302"/>
      <c r="X56" s="302"/>
      <c r="Y56" s="302"/>
      <c r="Z56" s="302"/>
      <c r="AA56" s="302"/>
      <c r="AB56" s="302"/>
      <c r="AC56" s="303">
        <f ca="1">IF(U56&lt;&gt;"","",IF(C56&lt;&gt;"","verlegt",IF(B56&lt;TODAY(),"offen","")))</f>
      </c>
      <c r="AD56" s="303"/>
      <c r="AE56" s="304">
        <f ca="1">IF(U56&lt;&gt;"","",IF(C56="","",IF(C56&lt;TODAY(),"offen","")))</f>
      </c>
      <c r="AF56" s="304"/>
      <c r="AG56" s="4">
        <f>IF(F56&gt;G56,1,0)</f>
        <v>1</v>
      </c>
      <c r="AH56" s="4">
        <f>IF(G56&gt;F56,1,0)</f>
        <v>0</v>
      </c>
      <c r="AI56" s="4">
        <f>IF(H56&gt;I56,1,0)</f>
        <v>1</v>
      </c>
      <c r="AJ56" s="4">
        <f>IF(I56&gt;H56,1,0)</f>
        <v>0</v>
      </c>
      <c r="AK56" s="4">
        <f>IF(J56&gt;K56,1,0)</f>
        <v>1</v>
      </c>
      <c r="AL56" s="4">
        <f>IF(K56&gt;J56,1,0)</f>
        <v>0</v>
      </c>
      <c r="AM56" s="4">
        <f>IF(L56&gt;M56,1,0)</f>
        <v>0</v>
      </c>
      <c r="AN56" s="4">
        <f>IF(M56&gt;L56,1,0)</f>
        <v>0</v>
      </c>
      <c r="AO56" s="4">
        <f>IF(N56&gt;O56,1,0)</f>
        <v>0</v>
      </c>
      <c r="AP56" s="4">
        <f>IF(O56&gt;N56,1,0)</f>
        <v>0</v>
      </c>
      <c r="AQ56" s="4"/>
    </row>
    <row r="57" spans="1:43" ht="15">
      <c r="A57" s="117">
        <v>10</v>
      </c>
      <c r="B57" s="118">
        <v>41429</v>
      </c>
      <c r="C57" s="119"/>
      <c r="D57" s="120" t="str">
        <f>D56</f>
        <v>Roßbach/Olsbrücken</v>
      </c>
      <c r="E57" s="121" t="str">
        <f>E12</f>
        <v>VC Feuerball Kaiserslautern</v>
      </c>
      <c r="F57" s="122">
        <v>25</v>
      </c>
      <c r="G57" s="123">
        <v>19</v>
      </c>
      <c r="H57" s="124">
        <v>25</v>
      </c>
      <c r="I57" s="125">
        <v>18</v>
      </c>
      <c r="J57" s="122">
        <v>25</v>
      </c>
      <c r="K57" s="123">
        <v>17</v>
      </c>
      <c r="L57" s="124"/>
      <c r="M57" s="125"/>
      <c r="N57" s="122"/>
      <c r="O57" s="123"/>
      <c r="P57" s="126">
        <f t="shared" si="24"/>
        <v>75</v>
      </c>
      <c r="Q57" s="142">
        <f t="shared" si="24"/>
        <v>54</v>
      </c>
      <c r="R57" s="126">
        <f t="shared" si="25"/>
        <v>3</v>
      </c>
      <c r="S57" s="142">
        <f t="shared" si="25"/>
        <v>0</v>
      </c>
      <c r="T57" s="126">
        <f t="shared" si="26"/>
        <v>2</v>
      </c>
      <c r="U57" s="142">
        <f t="shared" si="26"/>
        <v>0</v>
      </c>
      <c r="V57" s="302"/>
      <c r="W57" s="302"/>
      <c r="X57" s="302"/>
      <c r="Y57" s="302"/>
      <c r="Z57" s="302"/>
      <c r="AA57" s="302"/>
      <c r="AB57" s="302"/>
      <c r="AC57" s="303">
        <f ca="1">IF(U57&lt;&gt;"","",IF(C57&lt;&gt;"","verlegt",IF(B57&lt;TODAY(),"offen","")))</f>
      </c>
      <c r="AD57" s="303"/>
      <c r="AE57" s="304">
        <f ca="1">IF(U57&lt;&gt;"","",IF(C57="","",IF(C57&lt;TODAY(),"offen","")))</f>
      </c>
      <c r="AF57" s="304"/>
      <c r="AG57" s="4">
        <f>IF(F57&gt;G57,1,0)</f>
        <v>1</v>
      </c>
      <c r="AH57" s="4">
        <f>IF(G57&gt;F57,1,0)</f>
        <v>0</v>
      </c>
      <c r="AI57" s="4">
        <f>IF(H57&gt;I57,1,0)</f>
        <v>1</v>
      </c>
      <c r="AJ57" s="4">
        <f>IF(I57&gt;H57,1,0)</f>
        <v>0</v>
      </c>
      <c r="AK57" s="4">
        <f>IF(J57&gt;K57,1,0)</f>
        <v>1</v>
      </c>
      <c r="AL57" s="4">
        <f>IF(K57&gt;J57,1,0)</f>
        <v>0</v>
      </c>
      <c r="AM57" s="4">
        <f>IF(L57&gt;M57,1,0)</f>
        <v>0</v>
      </c>
      <c r="AN57" s="4">
        <f>IF(M57&gt;L57,1,0)</f>
        <v>0</v>
      </c>
      <c r="AO57" s="4">
        <f>IF(N57&gt;O57,1,0)</f>
        <v>0</v>
      </c>
      <c r="AP57" s="4">
        <f>IF(O57&gt;N57,1,0)</f>
        <v>0</v>
      </c>
      <c r="AQ57" s="4"/>
    </row>
    <row r="58" spans="1:43" ht="15">
      <c r="A58" s="130">
        <v>4</v>
      </c>
      <c r="B58" s="131">
        <v>41240</v>
      </c>
      <c r="C58" s="132"/>
      <c r="D58" s="133" t="str">
        <f>D57</f>
        <v>Roßbach/Olsbrücken</v>
      </c>
      <c r="E58" s="134" t="str">
        <f>E15</f>
        <v>TuS Kriegsfeld</v>
      </c>
      <c r="F58" s="135">
        <v>25</v>
      </c>
      <c r="G58" s="136">
        <v>15</v>
      </c>
      <c r="H58" s="137">
        <v>25</v>
      </c>
      <c r="I58" s="138">
        <v>10</v>
      </c>
      <c r="J58" s="135">
        <v>25</v>
      </c>
      <c r="K58" s="136">
        <v>21</v>
      </c>
      <c r="L58" s="137"/>
      <c r="M58" s="138"/>
      <c r="N58" s="135"/>
      <c r="O58" s="136"/>
      <c r="P58" s="139">
        <f t="shared" si="24"/>
        <v>75</v>
      </c>
      <c r="Q58" s="143">
        <f t="shared" si="24"/>
        <v>46</v>
      </c>
      <c r="R58" s="139">
        <f t="shared" si="25"/>
        <v>3</v>
      </c>
      <c r="S58" s="143">
        <f t="shared" si="25"/>
        <v>0</v>
      </c>
      <c r="T58" s="139">
        <f t="shared" si="26"/>
        <v>2</v>
      </c>
      <c r="U58" s="143">
        <f t="shared" si="26"/>
        <v>0</v>
      </c>
      <c r="V58" s="299"/>
      <c r="W58" s="299"/>
      <c r="X58" s="299"/>
      <c r="Y58" s="299"/>
      <c r="Z58" s="299"/>
      <c r="AA58" s="299"/>
      <c r="AB58" s="299"/>
      <c r="AC58" s="300">
        <f ca="1">IF(U58&lt;&gt;"","",IF(C58&lt;&gt;"","verlegt",IF(B58&lt;TODAY(),"offen","")))</f>
      </c>
      <c r="AD58" s="300"/>
      <c r="AE58" s="301">
        <f ca="1">IF(U58&lt;&gt;"","",IF(C58="","",IF(C58&lt;TODAY(),"offen","")))</f>
      </c>
      <c r="AF58" s="301"/>
      <c r="AG58" s="4">
        <f>IF(F58&gt;G58,1,0)</f>
        <v>1</v>
      </c>
      <c r="AH58" s="4">
        <f>IF(G58&gt;F58,1,0)</f>
        <v>0</v>
      </c>
      <c r="AI58" s="4">
        <f>IF(H58&gt;I58,1,0)</f>
        <v>1</v>
      </c>
      <c r="AJ58" s="4">
        <f>IF(I58&gt;H58,1,0)</f>
        <v>0</v>
      </c>
      <c r="AK58" s="4">
        <f>IF(J58&gt;K58,1,0)</f>
        <v>1</v>
      </c>
      <c r="AL58" s="4">
        <f>IF(K58&gt;J58,1,0)</f>
        <v>0</v>
      </c>
      <c r="AM58" s="4">
        <f>IF(L58&gt;M58,1,0)</f>
        <v>0</v>
      </c>
      <c r="AN58" s="4">
        <f>IF(M58&gt;L58,1,0)</f>
        <v>0</v>
      </c>
      <c r="AO58" s="4">
        <f>IF(N58&gt;O58,1,0)</f>
        <v>0</v>
      </c>
      <c r="AP58" s="4">
        <f>IF(O58&gt;N58,1,0)</f>
        <v>0</v>
      </c>
      <c r="AQ58" s="4"/>
    </row>
    <row r="59" spans="22:43" ht="15">
      <c r="V59" s="3"/>
      <c r="W59" s="3"/>
      <c r="X59" s="3"/>
      <c r="Y59" s="3"/>
      <c r="Z59" s="3"/>
      <c r="AA59" s="3"/>
      <c r="AB59" s="3"/>
      <c r="AC59" s="319"/>
      <c r="AD59" s="319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29:30" ht="15">
      <c r="AC60" s="319"/>
      <c r="AD60" s="319"/>
    </row>
  </sheetData>
  <sheetProtection selectLockedCells="1" selectUnlockedCells="1"/>
  <mergeCells count="125"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E3:E5"/>
    <mergeCell ref="E6:E8"/>
    <mergeCell ref="E9:E11"/>
    <mergeCell ref="E12:E14"/>
    <mergeCell ref="E15:E17"/>
    <mergeCell ref="E18:E20"/>
    <mergeCell ref="F22:G22"/>
    <mergeCell ref="H22:I22"/>
    <mergeCell ref="J22:K22"/>
    <mergeCell ref="L22:M22"/>
    <mergeCell ref="N22:O22"/>
    <mergeCell ref="P22:Q22"/>
    <mergeCell ref="R22:S22"/>
    <mergeCell ref="T22:U22"/>
    <mergeCell ref="V22:AC22"/>
    <mergeCell ref="V24:AB24"/>
    <mergeCell ref="AC24:AD24"/>
    <mergeCell ref="AE24:AF24"/>
    <mergeCell ref="V25:AB25"/>
    <mergeCell ref="AC25:AD25"/>
    <mergeCell ref="AE25:AF25"/>
    <mergeCell ref="V26:AB26"/>
    <mergeCell ref="AC26:AD26"/>
    <mergeCell ref="AE26:AF26"/>
    <mergeCell ref="V27:AB27"/>
    <mergeCell ref="AC27:AD27"/>
    <mergeCell ref="AE27:AF27"/>
    <mergeCell ref="V28:AB28"/>
    <mergeCell ref="AC28:AD28"/>
    <mergeCell ref="AE28:AF28"/>
    <mergeCell ref="V30:AB30"/>
    <mergeCell ref="AC30:AD30"/>
    <mergeCell ref="AE30:AF30"/>
    <mergeCell ref="V31:AB31"/>
    <mergeCell ref="AC31:AD31"/>
    <mergeCell ref="AE31:AF31"/>
    <mergeCell ref="V32:AB32"/>
    <mergeCell ref="AC32:AD32"/>
    <mergeCell ref="AE32:AF32"/>
    <mergeCell ref="V33:AB33"/>
    <mergeCell ref="AC33:AD33"/>
    <mergeCell ref="AE33:AF33"/>
    <mergeCell ref="V34:AB34"/>
    <mergeCell ref="AC34:AD34"/>
    <mergeCell ref="AE34:AF34"/>
    <mergeCell ref="V36:AB36"/>
    <mergeCell ref="AC36:AD36"/>
    <mergeCell ref="AE36:AF36"/>
    <mergeCell ref="V37:AB37"/>
    <mergeCell ref="AC37:AD37"/>
    <mergeCell ref="AE37:AF37"/>
    <mergeCell ref="V38:AB38"/>
    <mergeCell ref="AC38:AD38"/>
    <mergeCell ref="AE38:AF38"/>
    <mergeCell ref="V39:AB39"/>
    <mergeCell ref="AC39:AD39"/>
    <mergeCell ref="AE39:AF39"/>
    <mergeCell ref="V40:AB40"/>
    <mergeCell ref="AC40:AD40"/>
    <mergeCell ref="AE40:AF40"/>
    <mergeCell ref="V42:AB42"/>
    <mergeCell ref="AC42:AD42"/>
    <mergeCell ref="AE42:AF42"/>
    <mergeCell ref="V43:AB43"/>
    <mergeCell ref="AC43:AD43"/>
    <mergeCell ref="AE43:AF43"/>
    <mergeCell ref="V44:AB44"/>
    <mergeCell ref="AC44:AD44"/>
    <mergeCell ref="AE44:AF44"/>
    <mergeCell ref="V45:AB45"/>
    <mergeCell ref="AC45:AD45"/>
    <mergeCell ref="AE45:AF45"/>
    <mergeCell ref="V46:AB46"/>
    <mergeCell ref="AC46:AD46"/>
    <mergeCell ref="AE46:AF46"/>
    <mergeCell ref="V48:AB48"/>
    <mergeCell ref="AC48:AD48"/>
    <mergeCell ref="AE48:AF48"/>
    <mergeCell ref="V49:AB49"/>
    <mergeCell ref="AC49:AD49"/>
    <mergeCell ref="AE49:AF49"/>
    <mergeCell ref="V50:AB50"/>
    <mergeCell ref="AC50:AD50"/>
    <mergeCell ref="AE50:AF50"/>
    <mergeCell ref="V51:AB51"/>
    <mergeCell ref="AC51:AD51"/>
    <mergeCell ref="AE51:AF51"/>
    <mergeCell ref="V52:AB52"/>
    <mergeCell ref="AC52:AD52"/>
    <mergeCell ref="AE52:AF52"/>
    <mergeCell ref="AE57:AF57"/>
    <mergeCell ref="V54:AB54"/>
    <mergeCell ref="AC54:AD54"/>
    <mergeCell ref="AE54:AF54"/>
    <mergeCell ref="V55:AB55"/>
    <mergeCell ref="AC55:AD55"/>
    <mergeCell ref="AE55:AF55"/>
    <mergeCell ref="V58:AB58"/>
    <mergeCell ref="AC58:AD58"/>
    <mergeCell ref="AE58:AF58"/>
    <mergeCell ref="AC59:AD59"/>
    <mergeCell ref="AC60:AD60"/>
    <mergeCell ref="V56:AB56"/>
    <mergeCell ref="AC56:AD56"/>
    <mergeCell ref="AE56:AF56"/>
    <mergeCell ref="V57:AB57"/>
    <mergeCell ref="AC57:AD57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8"/>
  <sheetViews>
    <sheetView zoomScale="110" zoomScaleNormal="110" zoomScalePageLayoutView="0" workbookViewId="0" topLeftCell="B1">
      <selection activeCell="Q5" sqref="Q5"/>
    </sheetView>
  </sheetViews>
  <sheetFormatPr defaultColWidth="11.421875" defaultRowHeight="15"/>
  <cols>
    <col min="1" max="1" width="6.7109375" style="1" customWidth="1"/>
    <col min="2" max="2" width="10.140625" style="2" customWidth="1"/>
    <col min="3" max="3" width="9.8515625" style="3" customWidth="1"/>
    <col min="4" max="4" width="24.8515625" style="0" customWidth="1"/>
    <col min="5" max="5" width="25.57421875" style="0" customWidth="1"/>
    <col min="6" max="11" width="4.00390625" style="0" customWidth="1"/>
    <col min="12" max="14" width="4.00390625" style="0" bestFit="1" customWidth="1"/>
    <col min="15" max="15" width="3.00390625" style="0" customWidth="1"/>
    <col min="16" max="17" width="4.00390625" style="0" bestFit="1" customWidth="1"/>
    <col min="18" max="18" width="4.7109375" style="0" bestFit="1" customWidth="1"/>
    <col min="19" max="19" width="3.28125" style="0" customWidth="1"/>
    <col min="20" max="21" width="4.7109375" style="0" customWidth="1"/>
    <col min="22" max="24" width="2.00390625" style="0" customWidth="1"/>
    <col min="25" max="27" width="4.7109375" style="0" customWidth="1"/>
    <col min="28" max="28" width="3.00390625" style="0" customWidth="1"/>
    <col min="29" max="33" width="2.00390625" style="0" customWidth="1"/>
    <col min="34" max="34" width="2.00390625" style="3" customWidth="1"/>
    <col min="35" max="42" width="2.00390625" style="0" customWidth="1"/>
    <col min="43" max="54" width="4.7109375" style="0" customWidth="1"/>
  </cols>
  <sheetData>
    <row r="1" spans="2:51" s="5" customFormat="1" ht="12.75" customHeight="1">
      <c r="B1" s="6"/>
      <c r="C1" s="7"/>
      <c r="D1" s="8"/>
      <c r="E1" s="8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S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9"/>
      <c r="AS1" s="10"/>
      <c r="AT1" s="10"/>
      <c r="AU1" s="10"/>
      <c r="AV1" s="10"/>
      <c r="AW1" s="10"/>
      <c r="AX1" s="10"/>
      <c r="AY1" s="9"/>
    </row>
    <row r="2" spans="1:54" ht="85.5" customHeight="1">
      <c r="A2" s="11"/>
      <c r="B2" s="12"/>
      <c r="C2" s="13"/>
      <c r="D2" s="14"/>
      <c r="E2" s="15" t="s">
        <v>51</v>
      </c>
      <c r="F2" s="310" t="str">
        <f>E3</f>
        <v>VBC Altenglan (N)</v>
      </c>
      <c r="G2" s="310"/>
      <c r="H2" s="322" t="str">
        <f>E6</f>
        <v>VBC/TFC Kaiserslautern (M)</v>
      </c>
      <c r="I2" s="322"/>
      <c r="J2" s="311" t="str">
        <f>E9</f>
        <v>SV Miesenbach (P)</v>
      </c>
      <c r="K2" s="311"/>
      <c r="L2" s="323" t="s">
        <v>1</v>
      </c>
      <c r="M2" s="323"/>
      <c r="N2" s="324" t="s">
        <v>2</v>
      </c>
      <c r="O2" s="324"/>
      <c r="P2" s="315" t="s">
        <v>3</v>
      </c>
      <c r="Q2" s="315"/>
      <c r="R2" s="16" t="s">
        <v>4</v>
      </c>
      <c r="S2" s="17" t="s">
        <v>5</v>
      </c>
      <c r="T2" s="13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9"/>
      <c r="AO2" s="19"/>
      <c r="AP2" s="19"/>
      <c r="AQ2" s="19"/>
      <c r="AR2" s="18"/>
      <c r="AS2" s="19"/>
      <c r="AT2" s="19"/>
      <c r="AU2" s="19"/>
      <c r="AV2" s="19"/>
      <c r="AW2" s="19"/>
      <c r="AX2" s="19"/>
      <c r="AY2" s="18"/>
      <c r="AZ2" s="11"/>
      <c r="BA2" s="11"/>
      <c r="BB2" s="11"/>
    </row>
    <row r="3" spans="4:51" ht="12.75" customHeight="1">
      <c r="D3" s="20"/>
      <c r="E3" s="309" t="s">
        <v>52</v>
      </c>
      <c r="F3" s="21" t="s">
        <v>7</v>
      </c>
      <c r="G3" s="22" t="s">
        <v>7</v>
      </c>
      <c r="H3" s="23">
        <f>P15</f>
        <v>32</v>
      </c>
      <c r="I3" s="24">
        <f>Q15</f>
        <v>75</v>
      </c>
      <c r="J3" s="279">
        <f>P16</f>
        <v>0</v>
      </c>
      <c r="K3" s="286">
        <f>Q16</f>
        <v>75</v>
      </c>
      <c r="L3" s="169">
        <f aca="true" t="shared" si="0" ref="L3:M5">SUM(H3,J3)</f>
        <v>32</v>
      </c>
      <c r="M3" s="170">
        <f t="shared" si="0"/>
        <v>150</v>
      </c>
      <c r="N3" s="170">
        <f>SUM(G6,G9)</f>
        <v>45</v>
      </c>
      <c r="O3" s="171">
        <f>SUM(F6,F9)</f>
        <v>150</v>
      </c>
      <c r="P3" s="33">
        <f>L3+N3</f>
        <v>77</v>
      </c>
      <c r="Q3" s="34">
        <f aca="true" t="shared" si="1" ref="Q3:Q11">M3+O3</f>
        <v>300</v>
      </c>
      <c r="R3" s="172">
        <f>P3-Q3</f>
        <v>-223</v>
      </c>
      <c r="S3" s="36">
        <f>IF(X4&lt;X10,AJ4,AJ4-1)</f>
        <v>3</v>
      </c>
      <c r="T3" s="3"/>
      <c r="U3" s="4"/>
      <c r="V3" s="4">
        <f>P5*100-Q5</f>
        <v>-8</v>
      </c>
      <c r="W3" s="4">
        <f>R4</f>
        <v>-12</v>
      </c>
      <c r="X3" s="4">
        <f>P4</f>
        <v>0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37"/>
      <c r="AO3" s="37"/>
      <c r="AP3" s="37"/>
      <c r="AQ3" s="37"/>
      <c r="AR3" s="4"/>
      <c r="AS3" s="37"/>
      <c r="AT3" s="37"/>
      <c r="AU3" s="37"/>
      <c r="AV3" s="37"/>
      <c r="AW3" s="37"/>
      <c r="AX3" s="37"/>
      <c r="AY3" s="4"/>
    </row>
    <row r="4" spans="4:51" ht="12.75" customHeight="1">
      <c r="D4" s="20"/>
      <c r="E4" s="309"/>
      <c r="F4" s="38" t="s">
        <v>7</v>
      </c>
      <c r="G4" s="39" t="s">
        <v>7</v>
      </c>
      <c r="H4" s="40">
        <f>R15</f>
        <v>0</v>
      </c>
      <c r="I4" s="41">
        <f>S15</f>
        <v>3</v>
      </c>
      <c r="J4" s="261">
        <f>R16</f>
        <v>0</v>
      </c>
      <c r="K4" s="287">
        <f>S16</f>
        <v>3</v>
      </c>
      <c r="L4" s="173">
        <f t="shared" si="0"/>
        <v>0</v>
      </c>
      <c r="M4" s="174">
        <f t="shared" si="0"/>
        <v>6</v>
      </c>
      <c r="N4" s="174">
        <f>SUM(G7,G10)</f>
        <v>0</v>
      </c>
      <c r="O4" s="175">
        <f>SUM(F7,F10)</f>
        <v>6</v>
      </c>
      <c r="P4" s="50">
        <f aca="true" t="shared" si="2" ref="P4:P11">L4+N4</f>
        <v>0</v>
      </c>
      <c r="Q4" s="51">
        <f t="shared" si="1"/>
        <v>12</v>
      </c>
      <c r="R4" s="176">
        <f>P4-Q4</f>
        <v>-12</v>
      </c>
      <c r="S4" s="53"/>
      <c r="T4" s="3"/>
      <c r="U4" s="4"/>
      <c r="V4" s="4"/>
      <c r="W4" s="54"/>
      <c r="X4" s="54">
        <f>V3*10000+W3*100+X3</f>
        <v>-81200</v>
      </c>
      <c r="Y4" s="4"/>
      <c r="Z4" s="4"/>
      <c r="AA4" s="4"/>
      <c r="AB4" s="4">
        <f>IF(X4&lt;X7,11,10)</f>
        <v>11</v>
      </c>
      <c r="AC4" s="4">
        <f aca="true" t="shared" si="3" ref="AC4:AJ4">AB4-1</f>
        <v>10</v>
      </c>
      <c r="AD4" s="4">
        <f t="shared" si="3"/>
        <v>9</v>
      </c>
      <c r="AE4" s="4">
        <f t="shared" si="3"/>
        <v>8</v>
      </c>
      <c r="AF4" s="4">
        <f t="shared" si="3"/>
        <v>7</v>
      </c>
      <c r="AG4" s="4">
        <f t="shared" si="3"/>
        <v>6</v>
      </c>
      <c r="AH4" s="4">
        <f t="shared" si="3"/>
        <v>5</v>
      </c>
      <c r="AI4" s="4">
        <f t="shared" si="3"/>
        <v>4</v>
      </c>
      <c r="AJ4" s="4">
        <f t="shared" si="3"/>
        <v>3</v>
      </c>
      <c r="AK4" s="4"/>
      <c r="AL4" s="4"/>
      <c r="AM4" s="4"/>
      <c r="AR4" s="4"/>
      <c r="AX4" s="37"/>
      <c r="AY4" s="4"/>
    </row>
    <row r="5" spans="4:51" ht="12.75" customHeight="1">
      <c r="D5" s="20"/>
      <c r="E5" s="309"/>
      <c r="F5" s="55" t="s">
        <v>7</v>
      </c>
      <c r="G5" s="56" t="s">
        <v>7</v>
      </c>
      <c r="H5" s="57">
        <f>T15</f>
        <v>0</v>
      </c>
      <c r="I5" s="58">
        <f>U15</f>
        <v>2</v>
      </c>
      <c r="J5" s="263">
        <f>T16</f>
        <v>0</v>
      </c>
      <c r="K5" s="288">
        <f>U16</f>
        <v>2</v>
      </c>
      <c r="L5" s="177">
        <f t="shared" si="0"/>
        <v>0</v>
      </c>
      <c r="M5" s="178">
        <f t="shared" si="0"/>
        <v>4</v>
      </c>
      <c r="N5" s="178">
        <f>SUM(G8,G11)</f>
        <v>0</v>
      </c>
      <c r="O5" s="179">
        <f>SUM(F8,F11)</f>
        <v>4</v>
      </c>
      <c r="P5" s="67">
        <f t="shared" si="2"/>
        <v>0</v>
      </c>
      <c r="Q5" s="68">
        <f t="shared" si="1"/>
        <v>8</v>
      </c>
      <c r="R5" s="180"/>
      <c r="S5" s="70"/>
      <c r="T5" s="3"/>
      <c r="U5" s="4"/>
      <c r="V5" s="4"/>
      <c r="W5" s="5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R5" s="4"/>
      <c r="AX5" s="37"/>
      <c r="AY5" s="4"/>
    </row>
    <row r="6" spans="4:51" ht="12.75" customHeight="1">
      <c r="D6" s="20"/>
      <c r="E6" s="309" t="s">
        <v>53</v>
      </c>
      <c r="F6" s="252">
        <f>P18</f>
        <v>75</v>
      </c>
      <c r="G6" s="268">
        <f>Q18</f>
        <v>0</v>
      </c>
      <c r="H6" s="71" t="s">
        <v>7</v>
      </c>
      <c r="I6" s="72" t="s">
        <v>7</v>
      </c>
      <c r="J6" s="23">
        <f>P19</f>
        <v>75</v>
      </c>
      <c r="K6" s="24">
        <f>Q19</f>
        <v>47</v>
      </c>
      <c r="L6" s="181">
        <f>SUM(F6,J6)</f>
        <v>150</v>
      </c>
      <c r="M6" s="182">
        <f aca="true" t="shared" si="4" ref="L6:M8">SUM(G6,K6)</f>
        <v>47</v>
      </c>
      <c r="N6" s="182">
        <f>SUM(I3,I9)</f>
        <v>150</v>
      </c>
      <c r="O6" s="183">
        <f>SUM(H3,H9)</f>
        <v>89</v>
      </c>
      <c r="P6" s="81">
        <f t="shared" si="2"/>
        <v>300</v>
      </c>
      <c r="Q6" s="34">
        <f t="shared" si="1"/>
        <v>136</v>
      </c>
      <c r="R6" s="172">
        <f>P6-Q6</f>
        <v>164</v>
      </c>
      <c r="S6" s="36">
        <f>IF(X7&lt;X4,AJ7,AJ7-1)</f>
        <v>1</v>
      </c>
      <c r="T6" s="3"/>
      <c r="U6" s="4"/>
      <c r="V6" s="4">
        <f>P8*100-Q8</f>
        <v>800</v>
      </c>
      <c r="W6" s="4">
        <f>R7</f>
        <v>12</v>
      </c>
      <c r="X6" s="4">
        <f>P7</f>
        <v>12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R6" s="4"/>
      <c r="AX6" s="37"/>
      <c r="AY6" s="4"/>
    </row>
    <row r="7" spans="4:51" ht="12.75" customHeight="1">
      <c r="D7" s="20"/>
      <c r="E7" s="309"/>
      <c r="F7" s="244">
        <f>R18</f>
        <v>3</v>
      </c>
      <c r="G7" s="245">
        <f>S18</f>
        <v>0</v>
      </c>
      <c r="H7" s="38" t="s">
        <v>7</v>
      </c>
      <c r="I7" s="39" t="s">
        <v>7</v>
      </c>
      <c r="J7" s="40">
        <f>R19</f>
        <v>3</v>
      </c>
      <c r="K7" s="41">
        <f>S19</f>
        <v>0</v>
      </c>
      <c r="L7" s="173">
        <f t="shared" si="4"/>
        <v>6</v>
      </c>
      <c r="M7" s="174">
        <f t="shared" si="4"/>
        <v>0</v>
      </c>
      <c r="N7" s="182">
        <f>SUM(I4,I10)</f>
        <v>6</v>
      </c>
      <c r="O7" s="175">
        <f>SUM(H4,H10)</f>
        <v>0</v>
      </c>
      <c r="P7" s="50">
        <f t="shared" si="2"/>
        <v>12</v>
      </c>
      <c r="Q7" s="51">
        <f t="shared" si="1"/>
        <v>0</v>
      </c>
      <c r="R7" s="176">
        <f>P7-Q7</f>
        <v>12</v>
      </c>
      <c r="S7" s="53"/>
      <c r="T7" s="3"/>
      <c r="U7" s="4"/>
      <c r="V7" s="4"/>
      <c r="W7" s="54"/>
      <c r="X7" s="54">
        <f>V6*10000+W6*100+X6</f>
        <v>8001212</v>
      </c>
      <c r="Y7" s="4"/>
      <c r="Z7" s="4"/>
      <c r="AA7" s="4"/>
      <c r="AB7" s="4">
        <f>IF(X7&lt;X10,11,10)</f>
        <v>10</v>
      </c>
      <c r="AC7" s="4">
        <f aca="true" t="shared" si="5" ref="AC7:AJ7">AB7-1</f>
        <v>9</v>
      </c>
      <c r="AD7" s="4">
        <f t="shared" si="5"/>
        <v>8</v>
      </c>
      <c r="AE7" s="4">
        <f t="shared" si="5"/>
        <v>7</v>
      </c>
      <c r="AF7" s="4">
        <f t="shared" si="5"/>
        <v>6</v>
      </c>
      <c r="AG7" s="4">
        <f t="shared" si="5"/>
        <v>5</v>
      </c>
      <c r="AH7" s="4">
        <f t="shared" si="5"/>
        <v>4</v>
      </c>
      <c r="AI7" s="4">
        <f t="shared" si="5"/>
        <v>3</v>
      </c>
      <c r="AJ7" s="4">
        <f t="shared" si="5"/>
        <v>2</v>
      </c>
      <c r="AK7" s="4"/>
      <c r="AL7" s="4"/>
      <c r="AM7" s="4"/>
      <c r="AR7" s="4"/>
      <c r="AX7" s="37"/>
      <c r="AY7" s="4"/>
    </row>
    <row r="8" spans="4:51" ht="12.75" customHeight="1">
      <c r="D8" s="20"/>
      <c r="E8" s="309"/>
      <c r="F8" s="246">
        <f>T18</f>
        <v>2</v>
      </c>
      <c r="G8" s="247">
        <f>U18</f>
        <v>0</v>
      </c>
      <c r="H8" s="55" t="s">
        <v>7</v>
      </c>
      <c r="I8" s="56" t="s">
        <v>7</v>
      </c>
      <c r="J8" s="57">
        <f>T19</f>
        <v>2</v>
      </c>
      <c r="K8" s="58">
        <f>U19</f>
        <v>0</v>
      </c>
      <c r="L8" s="177">
        <f t="shared" si="4"/>
        <v>4</v>
      </c>
      <c r="M8" s="178">
        <f t="shared" si="4"/>
        <v>0</v>
      </c>
      <c r="N8" s="182">
        <f>SUM(I5,I11)</f>
        <v>4</v>
      </c>
      <c r="O8" s="179">
        <f>SUM(H5,H11)</f>
        <v>0</v>
      </c>
      <c r="P8" s="67">
        <f t="shared" si="2"/>
        <v>8</v>
      </c>
      <c r="Q8" s="68">
        <f t="shared" si="1"/>
        <v>0</v>
      </c>
      <c r="R8" s="180"/>
      <c r="S8" s="70"/>
      <c r="T8" s="3"/>
      <c r="U8" s="4"/>
      <c r="V8" s="4"/>
      <c r="W8" s="5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R8" s="4"/>
      <c r="AX8" s="37"/>
      <c r="AY8" s="4"/>
    </row>
    <row r="9" spans="4:51" ht="12.75" customHeight="1">
      <c r="D9" s="20"/>
      <c r="E9" s="309" t="s">
        <v>54</v>
      </c>
      <c r="F9" s="21">
        <f>P21</f>
        <v>75</v>
      </c>
      <c r="G9" s="22">
        <f>Q21</f>
        <v>45</v>
      </c>
      <c r="H9" s="23">
        <f>P22</f>
        <v>57</v>
      </c>
      <c r="I9" s="27">
        <f>Q22</f>
        <v>75</v>
      </c>
      <c r="J9" s="21" t="s">
        <v>7</v>
      </c>
      <c r="K9" s="28" t="s">
        <v>7</v>
      </c>
      <c r="L9" s="169">
        <f aca="true" t="shared" si="6" ref="L9:M11">SUM(F9,H9)</f>
        <v>132</v>
      </c>
      <c r="M9" s="170">
        <f t="shared" si="6"/>
        <v>120</v>
      </c>
      <c r="N9" s="170">
        <f>SUM(K3,K6)</f>
        <v>122</v>
      </c>
      <c r="O9" s="171">
        <f>SUM(J3,J6)</f>
        <v>75</v>
      </c>
      <c r="P9" s="81">
        <f t="shared" si="2"/>
        <v>254</v>
      </c>
      <c r="Q9" s="34">
        <f t="shared" si="1"/>
        <v>195</v>
      </c>
      <c r="R9" s="172">
        <f>P9-Q9</f>
        <v>59</v>
      </c>
      <c r="S9" s="36">
        <f>IF(X10&lt;X7,AJ10,AJ10-1)</f>
        <v>2</v>
      </c>
      <c r="T9" s="3"/>
      <c r="U9" s="4"/>
      <c r="V9" s="4">
        <f>P11*100-Q11</f>
        <v>396</v>
      </c>
      <c r="W9" s="4">
        <f>R10</f>
        <v>0</v>
      </c>
      <c r="X9" s="4">
        <f>P10</f>
        <v>6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R9" s="4"/>
      <c r="AX9" s="37"/>
      <c r="AY9" s="4"/>
    </row>
    <row r="10" spans="4:51" ht="12.75" customHeight="1">
      <c r="D10" s="20"/>
      <c r="E10" s="309"/>
      <c r="F10" s="38">
        <f>R21</f>
        <v>3</v>
      </c>
      <c r="G10" s="39">
        <f>S21</f>
        <v>0</v>
      </c>
      <c r="H10" s="40">
        <f>R22</f>
        <v>0</v>
      </c>
      <c r="I10" s="44">
        <f>S22</f>
        <v>3</v>
      </c>
      <c r="J10" s="38" t="s">
        <v>7</v>
      </c>
      <c r="K10" s="45" t="s">
        <v>7</v>
      </c>
      <c r="L10" s="173">
        <f t="shared" si="6"/>
        <v>3</v>
      </c>
      <c r="M10" s="174">
        <f t="shared" si="6"/>
        <v>3</v>
      </c>
      <c r="N10" s="174">
        <f>SUM(K4,K7)</f>
        <v>3</v>
      </c>
      <c r="O10" s="175">
        <f>SUM(J4,J7)</f>
        <v>3</v>
      </c>
      <c r="P10" s="50">
        <f t="shared" si="2"/>
        <v>6</v>
      </c>
      <c r="Q10" s="51">
        <f t="shared" si="1"/>
        <v>6</v>
      </c>
      <c r="R10" s="176">
        <f>P10-Q10</f>
        <v>0</v>
      </c>
      <c r="S10" s="53"/>
      <c r="T10" s="3"/>
      <c r="U10" s="4"/>
      <c r="V10" s="4"/>
      <c r="W10" s="54"/>
      <c r="X10" s="54">
        <f>V9*10000+W9*100+X9</f>
        <v>3960006</v>
      </c>
      <c r="Y10" s="4"/>
      <c r="Z10" s="4"/>
      <c r="AA10" s="4"/>
      <c r="AB10" s="4">
        <f>IF(X10&lt;X4,11,10)</f>
        <v>10</v>
      </c>
      <c r="AC10" s="4">
        <f aca="true" t="shared" si="7" ref="AC10:AJ10">AB10-1</f>
        <v>9</v>
      </c>
      <c r="AD10" s="4">
        <f t="shared" si="7"/>
        <v>8</v>
      </c>
      <c r="AE10" s="4">
        <f t="shared" si="7"/>
        <v>7</v>
      </c>
      <c r="AF10" s="4">
        <f t="shared" si="7"/>
        <v>6</v>
      </c>
      <c r="AG10" s="4">
        <f t="shared" si="7"/>
        <v>5</v>
      </c>
      <c r="AH10" s="4">
        <f t="shared" si="7"/>
        <v>4</v>
      </c>
      <c r="AI10" s="4">
        <f t="shared" si="7"/>
        <v>3</v>
      </c>
      <c r="AJ10" s="4">
        <f t="shared" si="7"/>
        <v>2</v>
      </c>
      <c r="AK10" s="4"/>
      <c r="AL10" s="4"/>
      <c r="AM10" s="4"/>
      <c r="AR10" s="4"/>
      <c r="AX10" s="37"/>
      <c r="AY10" s="4"/>
    </row>
    <row r="11" spans="4:51" ht="12.75" customHeight="1">
      <c r="D11" s="20"/>
      <c r="E11" s="309"/>
      <c r="F11" s="55">
        <f>T21</f>
        <v>2</v>
      </c>
      <c r="G11" s="56">
        <f>U21</f>
        <v>0</v>
      </c>
      <c r="H11" s="57">
        <f>T22</f>
        <v>0</v>
      </c>
      <c r="I11" s="61">
        <f>U22</f>
        <v>2</v>
      </c>
      <c r="J11" s="55" t="s">
        <v>7</v>
      </c>
      <c r="K11" s="62" t="s">
        <v>7</v>
      </c>
      <c r="L11" s="177">
        <f t="shared" si="6"/>
        <v>2</v>
      </c>
      <c r="M11" s="178">
        <f t="shared" si="6"/>
        <v>2</v>
      </c>
      <c r="N11" s="178">
        <f>SUM(K5,K8)</f>
        <v>2</v>
      </c>
      <c r="O11" s="179">
        <f>SUM(J5,J8)</f>
        <v>2</v>
      </c>
      <c r="P11" s="67">
        <f t="shared" si="2"/>
        <v>4</v>
      </c>
      <c r="Q11" s="68">
        <f t="shared" si="1"/>
        <v>4</v>
      </c>
      <c r="R11" s="100"/>
      <c r="S11" s="70"/>
      <c r="T11" s="3"/>
      <c r="U11" s="4"/>
      <c r="V11" s="4"/>
      <c r="W11" s="5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37"/>
      <c r="AJ11" s="37"/>
      <c r="AK11" s="37"/>
      <c r="AR11" s="4"/>
      <c r="AX11" s="37"/>
      <c r="AY11" s="4"/>
    </row>
    <row r="12" spans="4:51" ht="15.75">
      <c r="D12" s="20"/>
      <c r="E12" s="20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4"/>
      <c r="AS12" s="4"/>
      <c r="AT12" s="4"/>
      <c r="AU12" s="4"/>
      <c r="AV12" s="4"/>
      <c r="AW12" s="4"/>
      <c r="AX12" s="4"/>
      <c r="AY12" s="4"/>
    </row>
    <row r="13" spans="1:54" ht="15">
      <c r="A13" s="101" t="s">
        <v>15</v>
      </c>
      <c r="B13" s="102" t="s">
        <v>16</v>
      </c>
      <c r="C13" s="103" t="s">
        <v>17</v>
      </c>
      <c r="D13" s="101" t="s">
        <v>18</v>
      </c>
      <c r="E13" s="101" t="s">
        <v>19</v>
      </c>
      <c r="F13" s="308" t="s">
        <v>20</v>
      </c>
      <c r="G13" s="308"/>
      <c r="H13" s="308" t="s">
        <v>21</v>
      </c>
      <c r="I13" s="308"/>
      <c r="J13" s="308" t="s">
        <v>22</v>
      </c>
      <c r="K13" s="308"/>
      <c r="L13" s="308" t="s">
        <v>23</v>
      </c>
      <c r="M13" s="308"/>
      <c r="N13" s="308" t="s">
        <v>24</v>
      </c>
      <c r="O13" s="308"/>
      <c r="P13" s="308" t="s">
        <v>25</v>
      </c>
      <c r="Q13" s="308"/>
      <c r="R13" s="308" t="s">
        <v>26</v>
      </c>
      <c r="S13" s="308"/>
      <c r="T13" s="308" t="s">
        <v>27</v>
      </c>
      <c r="U13" s="308"/>
      <c r="V13" s="308" t="s">
        <v>28</v>
      </c>
      <c r="W13" s="308"/>
      <c r="X13" s="308"/>
      <c r="Y13" s="308"/>
      <c r="Z13" s="308"/>
      <c r="AA13" s="308"/>
      <c r="AB13" s="308"/>
      <c r="AC13" s="308"/>
      <c r="AD13" s="101"/>
      <c r="AE13" s="101"/>
      <c r="AF13" s="101"/>
      <c r="AG13" s="101"/>
      <c r="AH13" s="105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</row>
    <row r="14" spans="36:51" ht="15"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43" ht="15">
      <c r="A15" s="106">
        <v>2</v>
      </c>
      <c r="B15" s="107">
        <v>41206</v>
      </c>
      <c r="C15" s="146">
        <v>41234</v>
      </c>
      <c r="D15" s="109" t="str">
        <f>E3</f>
        <v>VBC Altenglan (N)</v>
      </c>
      <c r="E15" s="184" t="str">
        <f>E6</f>
        <v>VBC/TFC Kaiserslautern (M)</v>
      </c>
      <c r="F15" s="111">
        <v>4</v>
      </c>
      <c r="G15" s="112">
        <v>25</v>
      </c>
      <c r="H15" s="113">
        <v>12</v>
      </c>
      <c r="I15" s="114">
        <v>25</v>
      </c>
      <c r="J15" s="111">
        <v>16</v>
      </c>
      <c r="K15" s="112">
        <v>25</v>
      </c>
      <c r="L15" s="113"/>
      <c r="M15" s="114"/>
      <c r="N15" s="111"/>
      <c r="O15" s="112"/>
      <c r="P15" s="115">
        <f>IF(F15="","",F15+H15+J15+L15+N15)</f>
        <v>32</v>
      </c>
      <c r="Q15" s="116">
        <f>IF(G15="","",G15+I15+K15+M15+O15)</f>
        <v>75</v>
      </c>
      <c r="R15" s="115">
        <f>IF(F15="","",AG15+AI15+AK15+AM15+AO15)</f>
        <v>0</v>
      </c>
      <c r="S15" s="116">
        <f>IF(G15="","",AH15+AJ15+AL15+AN15+AP15)</f>
        <v>3</v>
      </c>
      <c r="T15" s="115">
        <f>IF(R15="","",IF(R15=3,2,0))</f>
        <v>0</v>
      </c>
      <c r="U15" s="141">
        <f>IF(S15="","",IF(S15=3,2,0))</f>
        <v>2</v>
      </c>
      <c r="V15" s="305"/>
      <c r="W15" s="305"/>
      <c r="X15" s="305"/>
      <c r="Y15" s="305"/>
      <c r="Z15" s="305"/>
      <c r="AA15" s="305"/>
      <c r="AB15" s="305"/>
      <c r="AC15" s="306">
        <f ca="1">IF(U15&lt;&gt;"","",IF(C15&lt;&gt;"","verlegt",IF(B15&lt;TODAY(),"offen","")))</f>
      </c>
      <c r="AD15" s="306"/>
      <c r="AE15" s="307">
        <f ca="1">IF(U15&lt;&gt;"","",IF(C15="","",IF(C15&lt;TODAY(),"offen","")))</f>
      </c>
      <c r="AF15" s="307"/>
      <c r="AG15" s="4">
        <f>IF(F15&gt;G15,1,0)</f>
        <v>0</v>
      </c>
      <c r="AH15" s="4">
        <f>IF(G15&gt;F15,1,0)</f>
        <v>1</v>
      </c>
      <c r="AI15" s="4">
        <f>IF(H15&gt;I15,1,0)</f>
        <v>0</v>
      </c>
      <c r="AJ15" s="4">
        <f>IF(I15&gt;H15,1,0)</f>
        <v>1</v>
      </c>
      <c r="AK15" s="4">
        <f>IF(J15&gt;K15,1,0)</f>
        <v>0</v>
      </c>
      <c r="AL15" s="4">
        <f>IF(K15&gt;J15,1,0)</f>
        <v>1</v>
      </c>
      <c r="AM15" s="4">
        <f>IF(L15&gt;M15,1,0)</f>
        <v>0</v>
      </c>
      <c r="AN15" s="4">
        <f>IF(M15&gt;L15,1,0)</f>
        <v>0</v>
      </c>
      <c r="AO15" s="4">
        <f>IF(N15&gt;O15,1,0)</f>
        <v>0</v>
      </c>
      <c r="AP15" s="4">
        <f>IF(O15&gt;N15,1,0)</f>
        <v>0</v>
      </c>
      <c r="AQ15" s="4"/>
    </row>
    <row r="16" spans="1:43" ht="15">
      <c r="A16" s="130">
        <v>5</v>
      </c>
      <c r="B16" s="131">
        <v>41388</v>
      </c>
      <c r="C16" s="132"/>
      <c r="D16" s="267" t="str">
        <f>D15</f>
        <v>VBC Altenglan (N)</v>
      </c>
      <c r="E16" s="134" t="str">
        <f>E9</f>
        <v>SV Miesenbach (P)</v>
      </c>
      <c r="F16" s="135">
        <v>0</v>
      </c>
      <c r="G16" s="136">
        <v>25</v>
      </c>
      <c r="H16" s="137">
        <v>0</v>
      </c>
      <c r="I16" s="138">
        <v>25</v>
      </c>
      <c r="J16" s="135">
        <v>0</v>
      </c>
      <c r="K16" s="136">
        <v>25</v>
      </c>
      <c r="L16" s="137"/>
      <c r="M16" s="138"/>
      <c r="N16" s="135"/>
      <c r="O16" s="136"/>
      <c r="P16" s="139">
        <f>IF(F16="","",F16+H16+J16+L16+N16)</f>
        <v>0</v>
      </c>
      <c r="Q16" s="140">
        <f>IF(G16="","",G16+I16+K16+M16+O16)</f>
        <v>75</v>
      </c>
      <c r="R16" s="139">
        <f>IF(F16="","",AG16+AI16+AK16+AM16+AO16)</f>
        <v>0</v>
      </c>
      <c r="S16" s="140">
        <f>IF(G16="","",AH16+AJ16+AL16+AN16+AP16)</f>
        <v>3</v>
      </c>
      <c r="T16" s="139">
        <f>IF(R16="","",IF(R16=3,2,0))</f>
        <v>0</v>
      </c>
      <c r="U16" s="143">
        <f>IF(S16="","",IF(S16=3,2,0))</f>
        <v>2</v>
      </c>
      <c r="V16" s="299"/>
      <c r="W16" s="299"/>
      <c r="X16" s="299"/>
      <c r="Y16" s="299"/>
      <c r="Z16" s="299"/>
      <c r="AA16" s="299"/>
      <c r="AB16" s="299"/>
      <c r="AC16" s="300">
        <f ca="1">IF(U16&lt;&gt;"","",IF(C16&lt;&gt;"","verlegt",IF(B16&lt;TODAY(),"offen","")))</f>
      </c>
      <c r="AD16" s="300"/>
      <c r="AE16" s="301">
        <f ca="1">IF(U16&lt;&gt;"","",IF(C16="","",IF(C16&lt;TODAY(),"offen","")))</f>
      </c>
      <c r="AF16" s="301"/>
      <c r="AG16" s="4">
        <f>IF(F16&gt;G16,1,0)</f>
        <v>0</v>
      </c>
      <c r="AH16" s="4">
        <f>IF(G16&gt;F16,1,0)</f>
        <v>1</v>
      </c>
      <c r="AI16" s="4">
        <f>IF(H16&gt;I16,1,0)</f>
        <v>0</v>
      </c>
      <c r="AJ16" s="4">
        <f>IF(I16&gt;H16,1,0)</f>
        <v>1</v>
      </c>
      <c r="AK16" s="4">
        <f>IF(J16&gt;K16,1,0)</f>
        <v>0</v>
      </c>
      <c r="AL16" s="4">
        <f>IF(K16&gt;J16,1,0)</f>
        <v>1</v>
      </c>
      <c r="AM16" s="4">
        <f>IF(L16&gt;M16,1,0)</f>
        <v>0</v>
      </c>
      <c r="AN16" s="4">
        <f>IF(M16&gt;L16,1,0)</f>
        <v>0</v>
      </c>
      <c r="AO16" s="4">
        <f>IF(N16&gt;O16,1,0)</f>
        <v>0</v>
      </c>
      <c r="AP16" s="4">
        <f>IF(O16&gt;N16,1,0)</f>
        <v>0</v>
      </c>
      <c r="AQ16" s="4"/>
    </row>
    <row r="17" spans="22:43" ht="15">
      <c r="V17" s="37"/>
      <c r="W17" s="37"/>
      <c r="X17" s="3"/>
      <c r="Y17" s="3"/>
      <c r="Z17" s="3"/>
      <c r="AA17" s="3"/>
      <c r="AB17" s="3"/>
      <c r="AC17" s="3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5">
      <c r="A18" s="106">
        <v>6</v>
      </c>
      <c r="B18" s="107">
        <v>41400</v>
      </c>
      <c r="C18" s="108"/>
      <c r="D18" s="109" t="str">
        <f>E6</f>
        <v>VBC/TFC Kaiserslautern (M)</v>
      </c>
      <c r="E18" s="290" t="str">
        <f>E3</f>
        <v>VBC Altenglan (N)</v>
      </c>
      <c r="F18" s="111">
        <v>25</v>
      </c>
      <c r="G18" s="112">
        <v>0</v>
      </c>
      <c r="H18" s="113">
        <v>25</v>
      </c>
      <c r="I18" s="114">
        <v>0</v>
      </c>
      <c r="J18" s="111">
        <v>25</v>
      </c>
      <c r="K18" s="112">
        <v>0</v>
      </c>
      <c r="L18" s="113"/>
      <c r="M18" s="114"/>
      <c r="N18" s="111"/>
      <c r="O18" s="112"/>
      <c r="P18" s="115">
        <f>IF(F18="","",F18+H18+J18+L18+N18)</f>
        <v>75</v>
      </c>
      <c r="Q18" s="141">
        <f>IF(G18="","",G18+I18+K18+M18+O18)</f>
        <v>0</v>
      </c>
      <c r="R18" s="115">
        <f>IF(F18="","",AG18+AI18+AK18+AM18+AO18)</f>
        <v>3</v>
      </c>
      <c r="S18" s="141">
        <f>IF(G18="","",AH18+AJ18+AL18+AN18+AP18)</f>
        <v>0</v>
      </c>
      <c r="T18" s="115">
        <f>IF(R18="","",IF(R18=3,2,0))</f>
        <v>2</v>
      </c>
      <c r="U18" s="141">
        <f>IF(S18="","",IF(S18=3,2,0))</f>
        <v>0</v>
      </c>
      <c r="V18" s="305"/>
      <c r="W18" s="305"/>
      <c r="X18" s="305"/>
      <c r="Y18" s="305"/>
      <c r="Z18" s="305"/>
      <c r="AA18" s="305"/>
      <c r="AB18" s="305"/>
      <c r="AC18" s="306">
        <f ca="1">IF(U18&lt;&gt;"","",IF(C18&lt;&gt;"","verlegt",IF(B18&lt;TODAY(),"offen","")))</f>
      </c>
      <c r="AD18" s="306"/>
      <c r="AE18" s="307">
        <f ca="1">IF(U18&lt;&gt;"","",IF(C18="","",IF(C18&lt;TODAY(),"offen","")))</f>
      </c>
      <c r="AF18" s="307"/>
      <c r="AG18" s="4">
        <f>IF(F18&gt;G18,1,0)</f>
        <v>1</v>
      </c>
      <c r="AH18" s="4">
        <f>IF(G18&gt;F18,1,0)</f>
        <v>0</v>
      </c>
      <c r="AI18" s="4">
        <f>IF(H18&gt;I18,1,0)</f>
        <v>1</v>
      </c>
      <c r="AJ18" s="4">
        <f>IF(I18&gt;H18,1,0)</f>
        <v>0</v>
      </c>
      <c r="AK18" s="4">
        <f>IF(J18&gt;K18,1,0)</f>
        <v>1</v>
      </c>
      <c r="AL18" s="4">
        <f>IF(K18&gt;J18,1,0)</f>
        <v>0</v>
      </c>
      <c r="AM18" s="4">
        <f>IF(L18&gt;M18,1,0)</f>
        <v>0</v>
      </c>
      <c r="AN18" s="4">
        <f>IF(M18&gt;L18,1,0)</f>
        <v>0</v>
      </c>
      <c r="AO18" s="4">
        <f>IF(N18&gt;O18,1,0)</f>
        <v>0</v>
      </c>
      <c r="AP18" s="4">
        <f>IF(O18&gt;N18,1,0)</f>
        <v>0</v>
      </c>
      <c r="AQ18" s="4"/>
    </row>
    <row r="19" spans="1:43" ht="15">
      <c r="A19" s="130">
        <v>3</v>
      </c>
      <c r="B19" s="131">
        <v>41229</v>
      </c>
      <c r="C19" s="250">
        <v>41438</v>
      </c>
      <c r="D19" s="283" t="str">
        <f>D18</f>
        <v>VBC/TFC Kaiserslautern (M)</v>
      </c>
      <c r="E19" s="134" t="str">
        <f>E9</f>
        <v>SV Miesenbach (P)</v>
      </c>
      <c r="F19" s="135">
        <v>25</v>
      </c>
      <c r="G19" s="136">
        <v>15</v>
      </c>
      <c r="H19" s="137">
        <v>25</v>
      </c>
      <c r="I19" s="138">
        <v>13</v>
      </c>
      <c r="J19" s="135">
        <v>25</v>
      </c>
      <c r="K19" s="136">
        <v>19</v>
      </c>
      <c r="L19" s="137"/>
      <c r="M19" s="138"/>
      <c r="N19" s="135"/>
      <c r="O19" s="136"/>
      <c r="P19" s="139">
        <f>IF(F19="","",F19+H19+J19+L19+N19)</f>
        <v>75</v>
      </c>
      <c r="Q19" s="143">
        <f>IF(G19="","",G19+I19+K19+M19+O19)</f>
        <v>47</v>
      </c>
      <c r="R19" s="139">
        <f>IF(F19="","",AG19+AI19+AK19+AM19+AO19)</f>
        <v>3</v>
      </c>
      <c r="S19" s="143">
        <f>IF(G19="","",AH19+AJ19+AL19+AN19+AP19)</f>
        <v>0</v>
      </c>
      <c r="T19" s="139">
        <f>IF(R19="","",IF(R19=3,2,0))</f>
        <v>2</v>
      </c>
      <c r="U19" s="143">
        <f>IF(S19="","",IF(S19=3,2,0))</f>
        <v>0</v>
      </c>
      <c r="V19" s="299"/>
      <c r="W19" s="299"/>
      <c r="X19" s="299"/>
      <c r="Y19" s="299"/>
      <c r="Z19" s="299"/>
      <c r="AA19" s="299"/>
      <c r="AB19" s="299"/>
      <c r="AC19" s="300">
        <f ca="1">IF(U19&lt;&gt;"","",IF(C19&lt;&gt;"","verlegt",IF(B19&lt;TODAY(),"offen","")))</f>
      </c>
      <c r="AD19" s="300"/>
      <c r="AE19" s="301">
        <f ca="1">IF(U19&lt;&gt;"","",IF(C19="","",IF(C19&lt;TODAY(),"offen","")))</f>
      </c>
      <c r="AF19" s="301"/>
      <c r="AG19" s="4">
        <f>IF(F19&gt;G19,1,0)</f>
        <v>1</v>
      </c>
      <c r="AH19" s="4">
        <f>IF(G19&gt;F19,1,0)</f>
        <v>0</v>
      </c>
      <c r="AI19" s="4">
        <f>IF(H19&gt;I19,1,0)</f>
        <v>1</v>
      </c>
      <c r="AJ19" s="4">
        <f>IF(I19&gt;H19,1,0)</f>
        <v>0</v>
      </c>
      <c r="AK19" s="4">
        <f>IF(J19&gt;K19,1,0)</f>
        <v>1</v>
      </c>
      <c r="AL19" s="4">
        <f>IF(K19&gt;J19,1,0)</f>
        <v>0</v>
      </c>
      <c r="AM19" s="4">
        <f>IF(L19&gt;M19,1,0)</f>
        <v>0</v>
      </c>
      <c r="AN19" s="4">
        <f>IF(M19&gt;L19,1,0)</f>
        <v>0</v>
      </c>
      <c r="AO19" s="4">
        <f>IF(N19&gt;O19,1,0)</f>
        <v>0</v>
      </c>
      <c r="AP19" s="4">
        <f>IF(O19&gt;N19,1,0)</f>
        <v>0</v>
      </c>
      <c r="AQ19" s="4"/>
    </row>
    <row r="20" spans="22:43" ht="15">
      <c r="V20" s="37"/>
      <c r="W20" s="37"/>
      <c r="X20" s="3"/>
      <c r="Y20" s="3"/>
      <c r="Z20" s="3"/>
      <c r="AA20" s="3"/>
      <c r="AB20" s="3"/>
      <c r="AC20" s="3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6">
        <v>1</v>
      </c>
      <c r="B21" s="107">
        <v>41164</v>
      </c>
      <c r="C21" s="108"/>
      <c r="D21" s="109" t="str">
        <f>E9</f>
        <v>SV Miesenbach (P)</v>
      </c>
      <c r="E21" s="110" t="str">
        <f>E3</f>
        <v>VBC Altenglan (N)</v>
      </c>
      <c r="F21" s="111">
        <v>25</v>
      </c>
      <c r="G21" s="112">
        <v>16</v>
      </c>
      <c r="H21" s="113">
        <v>25</v>
      </c>
      <c r="I21" s="114">
        <v>9</v>
      </c>
      <c r="J21" s="111">
        <v>25</v>
      </c>
      <c r="K21" s="112">
        <v>20</v>
      </c>
      <c r="L21" s="113"/>
      <c r="M21" s="114"/>
      <c r="N21" s="111"/>
      <c r="O21" s="112"/>
      <c r="P21" s="115">
        <f>IF(F21="","",F21+H21+J21+L21+N21)</f>
        <v>75</v>
      </c>
      <c r="Q21" s="141">
        <f>IF(G21="","",G21+I21+K21+M21+O21)</f>
        <v>45</v>
      </c>
      <c r="R21" s="115">
        <f>IF(F21="","",AG21+AI21+AK21+AM21+AO21)</f>
        <v>3</v>
      </c>
      <c r="S21" s="141">
        <f>IF(G21="","",AH21+AJ21+AL21+AN21+AP21)</f>
        <v>0</v>
      </c>
      <c r="T21" s="115">
        <f>IF(R21="","",IF(R21=3,2,0))</f>
        <v>2</v>
      </c>
      <c r="U21" s="141">
        <f>IF(S21="","",IF(S21=3,2,0))</f>
        <v>0</v>
      </c>
      <c r="V21" s="305"/>
      <c r="W21" s="305"/>
      <c r="X21" s="305"/>
      <c r="Y21" s="305"/>
      <c r="Z21" s="305"/>
      <c r="AA21" s="305"/>
      <c r="AB21" s="305"/>
      <c r="AC21" s="306">
        <f ca="1">IF(U21&lt;&gt;"","",IF(C21&lt;&gt;"","verlegt",IF(B21&lt;TODAY(),"offen","")))</f>
      </c>
      <c r="AD21" s="306"/>
      <c r="AE21" s="307">
        <f ca="1">IF(U21&lt;&gt;"","",IF(C21="","",IF(C21&lt;TODAY(),"offen","")))</f>
      </c>
      <c r="AF21" s="307"/>
      <c r="AG21" s="4">
        <f>IF(F21&gt;G21,1,0)</f>
        <v>1</v>
      </c>
      <c r="AH21" s="4">
        <f>IF(G21&gt;F21,1,0)</f>
        <v>0</v>
      </c>
      <c r="AI21" s="4">
        <f>IF(H21&gt;I21,1,0)</f>
        <v>1</v>
      </c>
      <c r="AJ21" s="4">
        <f>IF(I21&gt;H21,1,0)</f>
        <v>0</v>
      </c>
      <c r="AK21" s="4">
        <f>IF(J21&gt;K21,1,0)</f>
        <v>1</v>
      </c>
      <c r="AL21" s="4">
        <f>IF(K21&gt;J21,1,0)</f>
        <v>0</v>
      </c>
      <c r="AM21" s="4">
        <f>IF(L21&gt;M21,1,0)</f>
        <v>0</v>
      </c>
      <c r="AN21" s="4">
        <f>IF(M21&gt;L21,1,0)</f>
        <v>0</v>
      </c>
      <c r="AO21" s="4">
        <f>IF(N21&gt;O21,1,0)</f>
        <v>0</v>
      </c>
      <c r="AP21" s="4">
        <f>IF(O21&gt;N21,1,0)</f>
        <v>0</v>
      </c>
      <c r="AQ21" s="4"/>
    </row>
    <row r="22" spans="1:43" ht="15">
      <c r="A22" s="130">
        <v>4</v>
      </c>
      <c r="B22" s="131">
        <v>41339</v>
      </c>
      <c r="C22" s="132"/>
      <c r="D22" s="133" t="str">
        <f>D21</f>
        <v>SV Miesenbach (P)</v>
      </c>
      <c r="E22" s="134" t="str">
        <f>E6</f>
        <v>VBC/TFC Kaiserslautern (M)</v>
      </c>
      <c r="F22" s="135">
        <v>22</v>
      </c>
      <c r="G22" s="136">
        <v>25</v>
      </c>
      <c r="H22" s="137">
        <v>12</v>
      </c>
      <c r="I22" s="138">
        <v>25</v>
      </c>
      <c r="J22" s="135">
        <v>23</v>
      </c>
      <c r="K22" s="136">
        <v>25</v>
      </c>
      <c r="L22" s="137"/>
      <c r="M22" s="138"/>
      <c r="N22" s="135"/>
      <c r="O22" s="136"/>
      <c r="P22" s="139">
        <f>IF(F22="","",F22+H22+J22+L22+N22)</f>
        <v>57</v>
      </c>
      <c r="Q22" s="143">
        <f>IF(G22="","",G22+I22+K22+M22+O22)</f>
        <v>75</v>
      </c>
      <c r="R22" s="139">
        <f>IF(F22="","",AG22+AI22+AK22+AM22+AO22)</f>
        <v>0</v>
      </c>
      <c r="S22" s="143">
        <f>IF(G22="","",AH22+AJ22+AL22+AN22+AP22)</f>
        <v>3</v>
      </c>
      <c r="T22" s="139">
        <f>IF(R22="","",IF(R22=3,2,0))</f>
        <v>0</v>
      </c>
      <c r="U22" s="143">
        <f>IF(S22="","",IF(S22=3,2,0))</f>
        <v>2</v>
      </c>
      <c r="V22" s="299"/>
      <c r="W22" s="299"/>
      <c r="X22" s="299"/>
      <c r="Y22" s="299"/>
      <c r="Z22" s="299"/>
      <c r="AA22" s="299"/>
      <c r="AB22" s="299"/>
      <c r="AC22" s="300">
        <f ca="1">IF(U22&lt;&gt;"","",IF(C22&lt;&gt;"","verlegt",IF(B22&lt;TODAY(),"offen","")))</f>
      </c>
      <c r="AD22" s="300"/>
      <c r="AE22" s="301">
        <f ca="1">IF(U22&lt;&gt;"","",IF(C22="","",IF(C22&lt;TODAY(),"offen","")))</f>
      </c>
      <c r="AF22" s="301"/>
      <c r="AG22" s="4">
        <f>IF(F22&gt;G22,1,0)</f>
        <v>0</v>
      </c>
      <c r="AH22" s="4">
        <f>IF(G22&gt;F22,1,0)</f>
        <v>1</v>
      </c>
      <c r="AI22" s="4">
        <f>IF(H22&gt;I22,1,0)</f>
        <v>0</v>
      </c>
      <c r="AJ22" s="4">
        <f>IF(I22&gt;H22,1,0)</f>
        <v>1</v>
      </c>
      <c r="AK22" s="4">
        <f>IF(J22&gt;K22,1,0)</f>
        <v>0</v>
      </c>
      <c r="AL22" s="4">
        <f>IF(K22&gt;J22,1,0)</f>
        <v>1</v>
      </c>
      <c r="AM22" s="4">
        <f>IF(L22&gt;M22,1,0)</f>
        <v>0</v>
      </c>
      <c r="AN22" s="4">
        <f>IF(M22&gt;L22,1,0)</f>
        <v>0</v>
      </c>
      <c r="AO22" s="4">
        <f>IF(N22&gt;O22,1,0)</f>
        <v>0</v>
      </c>
      <c r="AP22" s="4">
        <f>IF(O22&gt;N22,1,0)</f>
        <v>0</v>
      </c>
      <c r="AQ22" s="4"/>
    </row>
    <row r="23" spans="22:43" ht="15">
      <c r="V23" s="3"/>
      <c r="W23" s="3"/>
      <c r="X23" s="3"/>
      <c r="Y23" s="3"/>
      <c r="Z23" s="3"/>
      <c r="AA23" s="3"/>
      <c r="AB23" s="3"/>
      <c r="AC23" s="168"/>
      <c r="AD23" s="168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29:30" ht="15">
      <c r="AC24" s="168"/>
      <c r="AD24" s="168"/>
    </row>
    <row r="25" spans="29:30" ht="15">
      <c r="AC25" s="168"/>
      <c r="AD25" s="168"/>
    </row>
    <row r="26" spans="29:30" ht="15">
      <c r="AC26" s="168"/>
      <c r="AD26" s="168"/>
    </row>
    <row r="27" spans="29:30" ht="15">
      <c r="AC27" s="168"/>
      <c r="AD27" s="168"/>
    </row>
    <row r="28" spans="29:30" ht="15">
      <c r="AC28" s="185"/>
      <c r="AD28" s="185"/>
    </row>
  </sheetData>
  <sheetProtection selectLockedCells="1" selectUnlockedCells="1"/>
  <mergeCells count="42">
    <mergeCell ref="F1:G1"/>
    <mergeCell ref="H1:I1"/>
    <mergeCell ref="J1:K1"/>
    <mergeCell ref="L1:M1"/>
    <mergeCell ref="N1:O1"/>
    <mergeCell ref="P1:Q1"/>
    <mergeCell ref="F2:G2"/>
    <mergeCell ref="H2:I2"/>
    <mergeCell ref="J2:K2"/>
    <mergeCell ref="L2:M2"/>
    <mergeCell ref="N2:O2"/>
    <mergeCell ref="P2:Q2"/>
    <mergeCell ref="E3:E5"/>
    <mergeCell ref="E6:E8"/>
    <mergeCell ref="E9:E11"/>
    <mergeCell ref="F13:G13"/>
    <mergeCell ref="H13:I13"/>
    <mergeCell ref="J13:K13"/>
    <mergeCell ref="L13:M13"/>
    <mergeCell ref="N13:O13"/>
    <mergeCell ref="P13:Q13"/>
    <mergeCell ref="R13:S13"/>
    <mergeCell ref="T13:U13"/>
    <mergeCell ref="V13:AC13"/>
    <mergeCell ref="V15:AB15"/>
    <mergeCell ref="AC15:AD15"/>
    <mergeCell ref="AE15:AF15"/>
    <mergeCell ref="V16:AB16"/>
    <mergeCell ref="AC16:AD16"/>
    <mergeCell ref="AE16:AF16"/>
    <mergeCell ref="V18:AB18"/>
    <mergeCell ref="AC18:AD18"/>
    <mergeCell ref="AE18:AF18"/>
    <mergeCell ref="V19:AB19"/>
    <mergeCell ref="AC19:AD19"/>
    <mergeCell ref="AE19:AF19"/>
    <mergeCell ref="V21:AB21"/>
    <mergeCell ref="AC21:AD21"/>
    <mergeCell ref="AE21:AF21"/>
    <mergeCell ref="V22:AB22"/>
    <mergeCell ref="AC22:AD22"/>
    <mergeCell ref="AE22:AF2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"/>
  <sheetViews>
    <sheetView zoomScale="140" zoomScaleNormal="140" zoomScalePageLayoutView="0" workbookViewId="0" topLeftCell="A1">
      <selection activeCell="J24" sqref="J24"/>
    </sheetView>
  </sheetViews>
  <sheetFormatPr defaultColWidth="11.421875" defaultRowHeight="15"/>
  <cols>
    <col min="1" max="1" width="25.00390625" style="0" customWidth="1"/>
    <col min="2" max="2" width="3.7109375" style="0" customWidth="1"/>
    <col min="3" max="6" width="4.7109375" style="0" customWidth="1"/>
    <col min="7" max="12" width="2.28125" style="0" customWidth="1"/>
    <col min="13" max="24" width="4.7109375" style="0" customWidth="1"/>
  </cols>
  <sheetData>
    <row r="1" spans="1:21" s="5" customFormat="1" ht="12.75" customHeight="1">
      <c r="A1" s="8"/>
      <c r="C1" s="316"/>
      <c r="D1" s="316"/>
      <c r="F1" s="10"/>
      <c r="G1" s="10"/>
      <c r="H1" s="10"/>
      <c r="I1" s="10"/>
      <c r="J1" s="10"/>
      <c r="K1" s="10"/>
      <c r="L1" s="10"/>
      <c r="M1" s="10"/>
      <c r="N1" s="9"/>
      <c r="O1" s="10"/>
      <c r="P1" s="10"/>
      <c r="Q1" s="10"/>
      <c r="R1" s="10"/>
      <c r="S1" s="10"/>
      <c r="T1" s="10"/>
      <c r="U1" s="9"/>
    </row>
    <row r="2" spans="1:24" ht="85.5" customHeight="1">
      <c r="A2" s="15" t="s">
        <v>55</v>
      </c>
      <c r="B2" s="17" t="s">
        <v>5</v>
      </c>
      <c r="G2" s="19"/>
      <c r="H2" s="19"/>
      <c r="I2" s="19"/>
      <c r="J2" s="19"/>
      <c r="K2" s="19"/>
      <c r="L2" s="19"/>
      <c r="M2" s="19"/>
      <c r="N2" s="18"/>
      <c r="O2" s="19"/>
      <c r="P2" s="19"/>
      <c r="Q2" s="19"/>
      <c r="R2" s="19"/>
      <c r="S2" s="19"/>
      <c r="T2" s="19"/>
      <c r="U2" s="18"/>
      <c r="V2" s="11"/>
      <c r="W2" s="11"/>
      <c r="X2" s="11"/>
    </row>
    <row r="3" spans="1:21" ht="12.75" customHeight="1">
      <c r="A3" s="309" t="s">
        <v>32</v>
      </c>
      <c r="B3" s="36"/>
      <c r="G3" s="4"/>
      <c r="H3" s="4"/>
      <c r="I3" s="4"/>
      <c r="J3" s="4"/>
      <c r="K3" s="37"/>
      <c r="L3" s="37"/>
      <c r="M3" s="37"/>
      <c r="N3" s="4"/>
      <c r="O3" s="37"/>
      <c r="P3" s="37"/>
      <c r="Q3" s="37"/>
      <c r="R3" s="37"/>
      <c r="S3" s="37"/>
      <c r="T3" s="37"/>
      <c r="U3" s="4"/>
    </row>
    <row r="4" spans="1:21" ht="12.75" customHeight="1">
      <c r="A4" s="309"/>
      <c r="B4" s="53">
        <v>1</v>
      </c>
      <c r="G4" s="4"/>
      <c r="H4" s="4"/>
      <c r="I4" s="4"/>
      <c r="J4" s="4"/>
      <c r="N4" s="4"/>
      <c r="T4" s="37"/>
      <c r="U4" s="4"/>
    </row>
    <row r="5" spans="1:21" ht="12.75" customHeight="1">
      <c r="A5" s="309"/>
      <c r="B5" s="70"/>
      <c r="G5" s="4"/>
      <c r="H5" s="4"/>
      <c r="I5" s="4"/>
      <c r="J5" s="4"/>
      <c r="N5" s="4"/>
      <c r="T5" s="37"/>
      <c r="U5" s="4"/>
    </row>
    <row r="6" spans="1:21" ht="12.75" customHeight="1">
      <c r="A6" s="309" t="s">
        <v>56</v>
      </c>
      <c r="B6" s="36"/>
      <c r="G6" s="4"/>
      <c r="H6" s="4"/>
      <c r="I6" s="4"/>
      <c r="J6" s="4"/>
      <c r="N6" s="4"/>
      <c r="T6" s="37"/>
      <c r="U6" s="4"/>
    </row>
    <row r="7" spans="1:21" ht="12.75" customHeight="1">
      <c r="A7" s="309"/>
      <c r="B7" s="53">
        <v>2</v>
      </c>
      <c r="G7" s="4"/>
      <c r="H7" s="4"/>
      <c r="I7" s="4"/>
      <c r="J7" s="4"/>
      <c r="N7" s="4"/>
      <c r="T7" s="37"/>
      <c r="U7" s="4"/>
    </row>
    <row r="8" spans="1:21" ht="12.75" customHeight="1">
      <c r="A8" s="309"/>
      <c r="B8" s="70"/>
      <c r="G8" s="4"/>
      <c r="H8" s="4"/>
      <c r="I8" s="4"/>
      <c r="J8" s="4"/>
      <c r="N8" s="4"/>
      <c r="T8" s="37"/>
      <c r="U8" s="4"/>
    </row>
    <row r="9" spans="1:21" ht="15.75">
      <c r="A9" s="20"/>
      <c r="G9" s="4"/>
      <c r="H9" s="4"/>
      <c r="I9" s="4"/>
      <c r="J9" s="4"/>
      <c r="K9" s="37"/>
      <c r="L9" s="37"/>
      <c r="M9" s="37"/>
      <c r="N9" s="4"/>
      <c r="O9" s="4"/>
      <c r="P9" s="4"/>
      <c r="Q9" s="4"/>
      <c r="R9" s="4"/>
      <c r="S9" s="4"/>
      <c r="T9" s="4"/>
      <c r="U9" s="4"/>
    </row>
  </sheetData>
  <sheetProtection selectLockedCells="1" selectUnlockedCells="1"/>
  <mergeCells count="3">
    <mergeCell ref="C1:D1"/>
    <mergeCell ref="A3:A5"/>
    <mergeCell ref="A6:A8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zoomScale="94" zoomScaleNormal="94" zoomScalePageLayoutView="0" workbookViewId="0" topLeftCell="A1">
      <selection activeCell="K1" sqref="A1:K16384"/>
    </sheetView>
  </sheetViews>
  <sheetFormatPr defaultColWidth="30.7109375" defaultRowHeight="15"/>
  <cols>
    <col min="1" max="1" width="11.7109375" style="0" bestFit="1" customWidth="1"/>
    <col min="2" max="2" width="20.7109375" style="0" bestFit="1" customWidth="1"/>
    <col min="3" max="3" width="23.28125" style="0" bestFit="1" customWidth="1"/>
    <col min="4" max="4" width="17.00390625" style="0" bestFit="1" customWidth="1"/>
    <col min="5" max="5" width="24.421875" style="0" bestFit="1" customWidth="1"/>
    <col min="6" max="6" width="7.7109375" style="0" customWidth="1"/>
    <col min="7" max="7" width="6.421875" style="0" bestFit="1" customWidth="1"/>
    <col min="8" max="9" width="20.7109375" style="0" bestFit="1" customWidth="1"/>
    <col min="10" max="10" width="14.421875" style="0" bestFit="1" customWidth="1"/>
    <col min="11" max="11" width="20.7109375" style="0" bestFit="1" customWidth="1"/>
    <col min="12" max="12" width="10.7109375" style="0" customWidth="1"/>
    <col min="13" max="13" width="13.421875" style="0" bestFit="1" customWidth="1"/>
  </cols>
  <sheetData>
    <row r="1" spans="1:13" ht="15">
      <c r="A1" s="266" t="s">
        <v>58</v>
      </c>
      <c r="B1" s="266" t="s">
        <v>59</v>
      </c>
      <c r="C1" s="266" t="s">
        <v>60</v>
      </c>
      <c r="D1" s="266" t="s">
        <v>51</v>
      </c>
      <c r="E1" s="266" t="s">
        <v>55</v>
      </c>
      <c r="F1" s="266"/>
      <c r="G1" s="266" t="s">
        <v>61</v>
      </c>
      <c r="H1" s="266" t="s">
        <v>59</v>
      </c>
      <c r="I1" s="266" t="s">
        <v>60</v>
      </c>
      <c r="J1" s="266" t="s">
        <v>51</v>
      </c>
      <c r="K1" s="266" t="s">
        <v>55</v>
      </c>
      <c r="L1" s="266"/>
      <c r="M1" s="266"/>
    </row>
    <row r="2" spans="2:11" ht="15">
      <c r="B2" t="s">
        <v>32</v>
      </c>
      <c r="C2" t="s">
        <v>64</v>
      </c>
      <c r="D2" t="s">
        <v>14</v>
      </c>
      <c r="E2" t="s">
        <v>82</v>
      </c>
      <c r="H2" t="s">
        <v>32</v>
      </c>
      <c r="I2" t="s">
        <v>32</v>
      </c>
      <c r="J2" t="s">
        <v>65</v>
      </c>
      <c r="K2" t="s">
        <v>32</v>
      </c>
    </row>
    <row r="3" spans="2:11" ht="15">
      <c r="B3" t="s">
        <v>68</v>
      </c>
      <c r="C3" t="s">
        <v>32</v>
      </c>
      <c r="D3" t="s">
        <v>81</v>
      </c>
      <c r="E3" t="s">
        <v>49</v>
      </c>
      <c r="H3" t="s">
        <v>62</v>
      </c>
      <c r="I3" t="s">
        <v>9</v>
      </c>
      <c r="J3" t="s">
        <v>71</v>
      </c>
      <c r="K3" t="s">
        <v>49</v>
      </c>
    </row>
    <row r="4" spans="2:10" ht="15">
      <c r="B4" t="s">
        <v>33</v>
      </c>
      <c r="C4" t="s">
        <v>37</v>
      </c>
      <c r="D4" t="s">
        <v>12</v>
      </c>
      <c r="H4" t="s">
        <v>9</v>
      </c>
      <c r="I4" t="s">
        <v>72</v>
      </c>
      <c r="J4" t="s">
        <v>12</v>
      </c>
    </row>
    <row r="5" spans="2:9" ht="15">
      <c r="B5" t="s">
        <v>62</v>
      </c>
      <c r="C5" t="s">
        <v>79</v>
      </c>
      <c r="H5" t="s">
        <v>66</v>
      </c>
      <c r="I5" t="s">
        <v>66</v>
      </c>
    </row>
    <row r="6" spans="2:9" ht="15">
      <c r="B6" t="s">
        <v>9</v>
      </c>
      <c r="C6" t="s">
        <v>75</v>
      </c>
      <c r="H6" t="s">
        <v>65</v>
      </c>
      <c r="I6" t="s">
        <v>62</v>
      </c>
    </row>
    <row r="7" spans="2:9" ht="15">
      <c r="B7" t="s">
        <v>66</v>
      </c>
      <c r="C7" t="s">
        <v>74</v>
      </c>
      <c r="H7" t="s">
        <v>63</v>
      </c>
      <c r="I7" t="s">
        <v>70</v>
      </c>
    </row>
    <row r="8" spans="2:9" ht="15">
      <c r="B8" t="s">
        <v>65</v>
      </c>
      <c r="C8" t="s">
        <v>66</v>
      </c>
      <c r="H8" t="s">
        <v>69</v>
      </c>
      <c r="I8" t="s">
        <v>63</v>
      </c>
    </row>
    <row r="9" spans="2:9" ht="15">
      <c r="B9" t="s">
        <v>43</v>
      </c>
      <c r="C9" t="s">
        <v>43</v>
      </c>
      <c r="H9" t="s">
        <v>54</v>
      </c>
      <c r="I9" t="s">
        <v>49</v>
      </c>
    </row>
    <row r="10" spans="2:9" ht="15">
      <c r="B10" t="s">
        <v>80</v>
      </c>
      <c r="C10" t="s">
        <v>62</v>
      </c>
      <c r="H10" t="s">
        <v>68</v>
      </c>
      <c r="I10" t="s">
        <v>68</v>
      </c>
    </row>
    <row r="11" spans="2:9" ht="15">
      <c r="B11" t="s">
        <v>69</v>
      </c>
      <c r="C11" t="s">
        <v>70</v>
      </c>
      <c r="H11" t="s">
        <v>78</v>
      </c>
      <c r="I11" t="s">
        <v>50</v>
      </c>
    </row>
    <row r="12" spans="2:8" ht="15">
      <c r="B12" t="s">
        <v>12</v>
      </c>
      <c r="C12" t="s">
        <v>63</v>
      </c>
      <c r="H12" t="s">
        <v>35</v>
      </c>
    </row>
    <row r="13" spans="2:8" ht="15">
      <c r="B13" t="s">
        <v>31</v>
      </c>
      <c r="C13" t="s">
        <v>76</v>
      </c>
      <c r="H13" t="s">
        <v>67</v>
      </c>
    </row>
    <row r="14" spans="2:3" ht="15">
      <c r="B14" t="s">
        <v>77</v>
      </c>
      <c r="C14" t="s">
        <v>49</v>
      </c>
    </row>
    <row r="15" spans="2:3" ht="15">
      <c r="B15" t="s">
        <v>35</v>
      </c>
      <c r="C15" t="s">
        <v>31</v>
      </c>
    </row>
    <row r="16" spans="2:3" ht="15">
      <c r="B16" t="s">
        <v>67</v>
      </c>
      <c r="C16" t="s">
        <v>50</v>
      </c>
    </row>
    <row r="18" spans="1:4" ht="15">
      <c r="A18" t="s">
        <v>73</v>
      </c>
      <c r="B18" t="s">
        <v>34</v>
      </c>
      <c r="C18" t="s">
        <v>65</v>
      </c>
      <c r="D18" t="s">
        <v>31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Dauenhauer</cp:lastModifiedBy>
  <cp:lastPrinted>2013-06-25T16:31:55Z</cp:lastPrinted>
  <dcterms:modified xsi:type="dcterms:W3CDTF">2014-06-01T06:19:43Z</dcterms:modified>
  <cp:category/>
  <cp:version/>
  <cp:contentType/>
  <cp:contentStatus/>
</cp:coreProperties>
</file>