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3"/>
  </bookViews>
  <sheets>
    <sheet name="Mixed A" sheetId="1" r:id="rId1"/>
    <sheet name="Mixed B" sheetId="2" r:id="rId2"/>
    <sheet name="Mixed C" sheetId="3" r:id="rId3"/>
    <sheet name="Herren A" sheetId="4" r:id="rId4"/>
    <sheet name="Herren B" sheetId="5" r:id="rId5"/>
    <sheet name="Jugend" sheetId="6" r:id="rId6"/>
    <sheet name="Damen" sheetId="7" r:id="rId7"/>
  </sheets>
  <definedNames/>
  <calcPr fullCalcOnLoad="1"/>
</workbook>
</file>

<file path=xl/sharedStrings.xml><?xml version="1.0" encoding="utf-8"?>
<sst xmlns="http://schemas.openxmlformats.org/spreadsheetml/2006/main" count="464" uniqueCount="61">
  <si>
    <t>Gesamt Heim</t>
  </si>
  <si>
    <t>Gesamt Ausw.</t>
  </si>
  <si>
    <t>Gesamt</t>
  </si>
  <si>
    <t>Differenz</t>
  </si>
  <si>
    <t>Platz</t>
  </si>
  <si>
    <t>***</t>
  </si>
  <si>
    <t>Spwo.</t>
  </si>
  <si>
    <t>Datum</t>
  </si>
  <si>
    <t>Verlgt auf</t>
  </si>
  <si>
    <t>Heim</t>
  </si>
  <si>
    <t>Gegner</t>
  </si>
  <si>
    <t>1.Satz</t>
  </si>
  <si>
    <t>2.Satz</t>
  </si>
  <si>
    <t>3.Satz</t>
  </si>
  <si>
    <t>4.Satz</t>
  </si>
  <si>
    <t>5.Satz</t>
  </si>
  <si>
    <t>Punkte</t>
  </si>
  <si>
    <t>Satz</t>
  </si>
  <si>
    <t>Spiel</t>
  </si>
  <si>
    <t>Bemerkungen</t>
  </si>
  <si>
    <t>Altenglan</t>
  </si>
  <si>
    <t>Katzweiler</t>
  </si>
  <si>
    <t>Kriegsfeld</t>
  </si>
  <si>
    <t>Miesau</t>
  </si>
  <si>
    <t>Roßbach</t>
  </si>
  <si>
    <t>TFC KL/Hochspeyer</t>
  </si>
  <si>
    <t>Miesenbach</t>
  </si>
  <si>
    <t>Rodenbach</t>
  </si>
  <si>
    <t>Weilerbach</t>
  </si>
  <si>
    <t>Erlenbach/Morlautern</t>
  </si>
  <si>
    <t>Hütschenhausen</t>
  </si>
  <si>
    <t>Warriors KL</t>
  </si>
  <si>
    <t>Ramstein</t>
  </si>
  <si>
    <t>Hochspeyer</t>
  </si>
  <si>
    <t>TFC KL I</t>
  </si>
  <si>
    <t>TFC KL II</t>
  </si>
  <si>
    <t>Brücken</t>
  </si>
  <si>
    <t>Miesau II</t>
  </si>
  <si>
    <t>Rodenbach III</t>
  </si>
  <si>
    <t>Otterberg</t>
  </si>
  <si>
    <t>Siegelbach</t>
  </si>
  <si>
    <t>Alsenborn</t>
  </si>
  <si>
    <t>Olsbrücken</t>
  </si>
  <si>
    <t>Rodenbach I</t>
  </si>
  <si>
    <t>Rodenbach II</t>
  </si>
  <si>
    <t>Linden</t>
  </si>
  <si>
    <t>Miesau I</t>
  </si>
  <si>
    <t>Trippstadt</t>
  </si>
  <si>
    <t>Erfenbach II abgemeldet</t>
  </si>
  <si>
    <t>???</t>
  </si>
  <si>
    <t>Erfenbach</t>
  </si>
  <si>
    <t>18.5.</t>
  </si>
  <si>
    <t>15.11.</t>
  </si>
  <si>
    <t>Damen</t>
  </si>
  <si>
    <t>Jugend</t>
  </si>
  <si>
    <t>Mixed A</t>
  </si>
  <si>
    <t>Mixed B</t>
  </si>
  <si>
    <t>Mixed C</t>
  </si>
  <si>
    <t>Herren A</t>
  </si>
  <si>
    <t>Herren B</t>
  </si>
  <si>
    <t>TFC KL III abgemeldet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</si>
</sst>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5">
    <xf numFmtId="0" fontId="0" fillId="0" borderId="0" xfId="0" applyAlignment="1">
      <alignment/>
    </xf>
    <xf numFmtId="0" fontId="0" fillId="0" borderId="0" xfId="0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35" borderId="13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0" fillId="36" borderId="13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5" borderId="16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1" fontId="0" fillId="36" borderId="14" xfId="0" applyNumberFormat="1" applyFill="1" applyBorder="1" applyAlignment="1">
      <alignment/>
    </xf>
    <xf numFmtId="1" fontId="0" fillId="35" borderId="15" xfId="0" applyNumberFormat="1" applyFill="1" applyBorder="1" applyAlignment="1">
      <alignment/>
    </xf>
    <xf numFmtId="1" fontId="0" fillId="37" borderId="13" xfId="0" applyNumberFormat="1" applyFill="1" applyBorder="1" applyAlignment="1">
      <alignment/>
    </xf>
    <xf numFmtId="0" fontId="0" fillId="37" borderId="18" xfId="0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1" fillId="34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35" borderId="21" xfId="0" applyNumberFormat="1" applyFill="1" applyBorder="1" applyAlignment="1">
      <alignment/>
    </xf>
    <xf numFmtId="1" fontId="0" fillId="35" borderId="22" xfId="0" applyNumberFormat="1" applyFill="1" applyBorder="1" applyAlignment="1">
      <alignment/>
    </xf>
    <xf numFmtId="1" fontId="0" fillId="36" borderId="21" xfId="0" applyNumberFormat="1" applyFill="1" applyBorder="1" applyAlignment="1">
      <alignment/>
    </xf>
    <xf numFmtId="1" fontId="0" fillId="36" borderId="23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5" borderId="25" xfId="0" applyNumberFormat="1" applyFill="1" applyBorder="1" applyAlignment="1">
      <alignment/>
    </xf>
    <xf numFmtId="1" fontId="0" fillId="36" borderId="22" xfId="0" applyNumberFormat="1" applyFill="1" applyBorder="1" applyAlignment="1">
      <alignment/>
    </xf>
    <xf numFmtId="1" fontId="0" fillId="35" borderId="23" xfId="0" applyNumberForma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6" xfId="0" applyFill="1" applyBorder="1" applyAlignment="1">
      <alignment/>
    </xf>
    <xf numFmtId="0" fontId="0" fillId="33" borderId="27" xfId="0" applyFont="1" applyFill="1" applyBorder="1" applyAlignment="1">
      <alignment/>
    </xf>
    <xf numFmtId="0" fontId="1" fillId="34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0" fillId="35" borderId="29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36" borderId="29" xfId="0" applyNumberFormat="1" applyFill="1" applyBorder="1" applyAlignment="1">
      <alignment/>
    </xf>
    <xf numFmtId="1" fontId="0" fillId="36" borderId="31" xfId="0" applyNumberFormat="1" applyFill="1" applyBorder="1" applyAlignment="1">
      <alignment/>
    </xf>
    <xf numFmtId="1" fontId="0" fillId="35" borderId="32" xfId="0" applyNumberFormat="1" applyFill="1" applyBorder="1" applyAlignment="1">
      <alignment/>
    </xf>
    <xf numFmtId="1" fontId="0" fillId="35" borderId="33" xfId="0" applyNumberFormat="1" applyFill="1" applyBorder="1" applyAlignment="1">
      <alignment/>
    </xf>
    <xf numFmtId="1" fontId="0" fillId="36" borderId="30" xfId="0" applyNumberFormat="1" applyFill="1" applyBorder="1" applyAlignment="1">
      <alignment/>
    </xf>
    <xf numFmtId="1" fontId="0" fillId="35" borderId="31" xfId="0" applyNumberForma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4" xfId="0" applyFill="1" applyBorder="1" applyAlignment="1">
      <alignment/>
    </xf>
    <xf numFmtId="0" fontId="0" fillId="33" borderId="35" xfId="0" applyFont="1" applyFill="1" applyBorder="1" applyAlignment="1">
      <alignment/>
    </xf>
    <xf numFmtId="0" fontId="1" fillId="34" borderId="36" xfId="0" applyFont="1" applyFill="1" applyBorder="1" applyAlignment="1">
      <alignment horizontal="center" vertical="center"/>
    </xf>
    <xf numFmtId="1" fontId="0" fillId="35" borderId="37" xfId="0" applyNumberFormat="1" applyFill="1" applyBorder="1" applyAlignment="1">
      <alignment/>
    </xf>
    <xf numFmtId="1" fontId="0" fillId="35" borderId="38" xfId="0" applyNumberFormat="1" applyFill="1" applyBorder="1" applyAlignment="1">
      <alignment/>
    </xf>
    <xf numFmtId="1" fontId="0" fillId="36" borderId="37" xfId="0" applyNumberFormat="1" applyFill="1" applyBorder="1" applyAlignment="1">
      <alignment/>
    </xf>
    <xf numFmtId="1" fontId="0" fillId="36" borderId="39" xfId="0" applyNumberFormat="1" applyFill="1" applyBorder="1" applyAlignment="1">
      <alignment/>
    </xf>
    <xf numFmtId="0" fontId="0" fillId="37" borderId="13" xfId="0" applyFill="1" applyBorder="1" applyAlignment="1">
      <alignment/>
    </xf>
    <xf numFmtId="1" fontId="0" fillId="35" borderId="40" xfId="0" applyNumberFormat="1" applyFill="1" applyBorder="1" applyAlignment="1">
      <alignment/>
    </xf>
    <xf numFmtId="1" fontId="0" fillId="35" borderId="41" xfId="0" applyNumberFormat="1" applyFill="1" applyBorder="1" applyAlignment="1">
      <alignment/>
    </xf>
    <xf numFmtId="1" fontId="0" fillId="36" borderId="40" xfId="0" applyNumberFormat="1" applyFill="1" applyBorder="1" applyAlignment="1">
      <alignment/>
    </xf>
    <xf numFmtId="1" fontId="0" fillId="36" borderId="41" xfId="0" applyNumberFormat="1" applyFill="1" applyBorder="1" applyAlignment="1">
      <alignment/>
    </xf>
    <xf numFmtId="1" fontId="0" fillId="35" borderId="42" xfId="0" applyNumberFormat="1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3" xfId="0" applyFill="1" applyBorder="1" applyAlignment="1">
      <alignment/>
    </xf>
    <xf numFmtId="1" fontId="0" fillId="36" borderId="42" xfId="0" applyNumberFormat="1" applyFill="1" applyBorder="1" applyAlignment="1">
      <alignment/>
    </xf>
    <xf numFmtId="0" fontId="0" fillId="33" borderId="3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5" fillId="38" borderId="44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8" borderId="45" xfId="0" applyFont="1" applyFill="1" applyBorder="1" applyAlignment="1">
      <alignment horizontal="center"/>
    </xf>
    <xf numFmtId="0" fontId="5" fillId="38" borderId="45" xfId="0" applyFont="1" applyFill="1" applyBorder="1" applyAlignment="1">
      <alignment/>
    </xf>
    <xf numFmtId="0" fontId="6" fillId="38" borderId="4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5" fillId="38" borderId="24" xfId="0" applyFont="1" applyFill="1" applyBorder="1" applyAlignment="1">
      <alignment/>
    </xf>
    <xf numFmtId="0" fontId="5" fillId="38" borderId="22" xfId="0" applyFont="1" applyFill="1" applyBorder="1" applyAlignment="1">
      <alignment/>
    </xf>
    <xf numFmtId="0" fontId="5" fillId="38" borderId="21" xfId="0" applyFont="1" applyFill="1" applyBorder="1" applyAlignment="1">
      <alignment/>
    </xf>
    <xf numFmtId="0" fontId="5" fillId="38" borderId="2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8" borderId="46" xfId="0" applyFont="1" applyFill="1" applyBorder="1" applyAlignment="1">
      <alignment horizontal="center"/>
    </xf>
    <xf numFmtId="0" fontId="5" fillId="38" borderId="46" xfId="0" applyFont="1" applyFill="1" applyBorder="1" applyAlignment="1">
      <alignment/>
    </xf>
    <xf numFmtId="0" fontId="6" fillId="38" borderId="46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5" fillId="38" borderId="32" xfId="0" applyFont="1" applyFill="1" applyBorder="1" applyAlignment="1">
      <alignment/>
    </xf>
    <xf numFmtId="0" fontId="5" fillId="38" borderId="30" xfId="0" applyFont="1" applyFill="1" applyBorder="1" applyAlignment="1">
      <alignment/>
    </xf>
    <xf numFmtId="0" fontId="5" fillId="38" borderId="29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1" fontId="0" fillId="35" borderId="39" xfId="0" applyNumberFormat="1" applyFill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1" fontId="0" fillId="36" borderId="38" xfId="0" applyNumberFormat="1" applyFill="1" applyBorder="1" applyAlignment="1">
      <alignment/>
    </xf>
    <xf numFmtId="0" fontId="0" fillId="38" borderId="44" xfId="0" applyFill="1" applyBorder="1" applyAlignment="1">
      <alignment vertical="center"/>
    </xf>
    <xf numFmtId="1" fontId="0" fillId="36" borderId="16" xfId="0" applyNumberFormat="1" applyFill="1" applyBorder="1" applyAlignment="1">
      <alignment/>
    </xf>
    <xf numFmtId="0" fontId="0" fillId="38" borderId="45" xfId="0" applyFill="1" applyBorder="1" applyAlignment="1">
      <alignment vertical="center"/>
    </xf>
    <xf numFmtId="1" fontId="0" fillId="36" borderId="24" xfId="0" applyNumberFormat="1" applyFill="1" applyBorder="1" applyAlignment="1">
      <alignment/>
    </xf>
    <xf numFmtId="0" fontId="0" fillId="38" borderId="46" xfId="0" applyFill="1" applyBorder="1" applyAlignment="1">
      <alignment vertical="center"/>
    </xf>
    <xf numFmtId="1" fontId="0" fillId="36" borderId="32" xfId="0" applyNumberFormat="1" applyFill="1" applyBorder="1" applyAlignment="1">
      <alignment/>
    </xf>
    <xf numFmtId="1" fontId="0" fillId="35" borderId="47" xfId="0" applyNumberFormat="1" applyFill="1" applyBorder="1" applyAlignment="1">
      <alignment/>
    </xf>
    <xf numFmtId="1" fontId="0" fillId="36" borderId="47" xfId="0" applyNumberFormat="1" applyFill="1" applyBorder="1" applyAlignment="1">
      <alignment/>
    </xf>
    <xf numFmtId="0" fontId="0" fillId="38" borderId="48" xfId="0" applyFill="1" applyBorder="1" applyAlignment="1">
      <alignment vertical="center"/>
    </xf>
    <xf numFmtId="1" fontId="0" fillId="36" borderId="49" xfId="0" applyNumberFormat="1" applyFill="1" applyBorder="1" applyAlignment="1">
      <alignment/>
    </xf>
    <xf numFmtId="1" fontId="0" fillId="35" borderId="49" xfId="0" applyNumberFormat="1" applyFill="1" applyBorder="1" applyAlignment="1">
      <alignment/>
    </xf>
    <xf numFmtId="0" fontId="0" fillId="38" borderId="50" xfId="0" applyFill="1" applyBorder="1" applyAlignment="1">
      <alignment vertical="center"/>
    </xf>
    <xf numFmtId="0" fontId="0" fillId="37" borderId="37" xfId="0" applyFill="1" applyBorder="1" applyAlignment="1">
      <alignment/>
    </xf>
    <xf numFmtId="0" fontId="0" fillId="37" borderId="51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39" borderId="44" xfId="0" applyFill="1" applyBorder="1" applyAlignment="1">
      <alignment vertical="center"/>
    </xf>
    <xf numFmtId="1" fontId="0" fillId="39" borderId="13" xfId="0" applyNumberFormat="1" applyFill="1" applyBorder="1" applyAlignment="1">
      <alignment/>
    </xf>
    <xf numFmtId="1" fontId="0" fillId="39" borderId="14" xfId="0" applyNumberFormat="1" applyFill="1" applyBorder="1" applyAlignment="1">
      <alignment/>
    </xf>
    <xf numFmtId="1" fontId="0" fillId="39" borderId="37" xfId="0" applyNumberFormat="1" applyFill="1" applyBorder="1" applyAlignment="1">
      <alignment/>
    </xf>
    <xf numFmtId="1" fontId="0" fillId="39" borderId="38" xfId="0" applyNumberFormat="1" applyFill="1" applyBorder="1" applyAlignment="1">
      <alignment/>
    </xf>
    <xf numFmtId="1" fontId="0" fillId="39" borderId="39" xfId="0" applyNumberFormat="1" applyFill="1" applyBorder="1" applyAlignment="1">
      <alignment/>
    </xf>
    <xf numFmtId="1" fontId="0" fillId="39" borderId="47" xfId="0" applyNumberFormat="1" applyFill="1" applyBorder="1" applyAlignment="1">
      <alignment/>
    </xf>
    <xf numFmtId="0" fontId="0" fillId="39" borderId="45" xfId="0" applyFill="1" applyBorder="1" applyAlignment="1">
      <alignment vertical="center"/>
    </xf>
    <xf numFmtId="1" fontId="0" fillId="39" borderId="21" xfId="0" applyNumberFormat="1" applyFill="1" applyBorder="1" applyAlignment="1">
      <alignment/>
    </xf>
    <xf numFmtId="1" fontId="0" fillId="39" borderId="22" xfId="0" applyNumberFormat="1" applyFill="1" applyBorder="1" applyAlignment="1">
      <alignment/>
    </xf>
    <xf numFmtId="1" fontId="0" fillId="39" borderId="23" xfId="0" applyNumberFormat="1" applyFill="1" applyBorder="1" applyAlignment="1">
      <alignment/>
    </xf>
    <xf numFmtId="1" fontId="0" fillId="39" borderId="24" xfId="0" applyNumberFormat="1" applyFill="1" applyBorder="1" applyAlignment="1">
      <alignment/>
    </xf>
    <xf numFmtId="0" fontId="0" fillId="39" borderId="46" xfId="0" applyFill="1" applyBorder="1" applyAlignment="1">
      <alignment vertical="center"/>
    </xf>
    <xf numFmtId="1" fontId="0" fillId="39" borderId="29" xfId="0" applyNumberFormat="1" applyFill="1" applyBorder="1" applyAlignment="1">
      <alignment/>
    </xf>
    <xf numFmtId="1" fontId="0" fillId="39" borderId="30" xfId="0" applyNumberFormat="1" applyFill="1" applyBorder="1" applyAlignment="1">
      <alignment/>
    </xf>
    <xf numFmtId="1" fontId="0" fillId="39" borderId="31" xfId="0" applyNumberFormat="1" applyFill="1" applyBorder="1" applyAlignment="1">
      <alignment/>
    </xf>
    <xf numFmtId="1" fontId="0" fillId="39" borderId="32" xfId="0" applyNumberFormat="1" applyFill="1" applyBorder="1" applyAlignment="1">
      <alignment/>
    </xf>
    <xf numFmtId="1" fontId="0" fillId="39" borderId="15" xfId="0" applyNumberFormat="1" applyFill="1" applyBorder="1" applyAlignment="1">
      <alignment/>
    </xf>
    <xf numFmtId="1" fontId="0" fillId="39" borderId="40" xfId="0" applyNumberFormat="1" applyFill="1" applyBorder="1" applyAlignment="1">
      <alignment/>
    </xf>
    <xf numFmtId="1" fontId="0" fillId="39" borderId="41" xfId="0" applyNumberFormat="1" applyFill="1" applyBorder="1" applyAlignment="1">
      <alignment/>
    </xf>
    <xf numFmtId="16" fontId="5" fillId="38" borderId="46" xfId="0" applyNumberFormat="1" applyFont="1" applyFill="1" applyBorder="1" applyAlignment="1">
      <alignment/>
    </xf>
    <xf numFmtId="16" fontId="5" fillId="38" borderId="45" xfId="0" applyNumberFormat="1" applyFont="1" applyFill="1" applyBorder="1" applyAlignment="1">
      <alignment/>
    </xf>
    <xf numFmtId="16" fontId="5" fillId="38" borderId="44" xfId="0" applyNumberFormat="1" applyFont="1" applyFill="1" applyBorder="1" applyAlignment="1">
      <alignment/>
    </xf>
    <xf numFmtId="16" fontId="6" fillId="38" borderId="45" xfId="0" applyNumberFormat="1" applyFont="1" applyFill="1" applyBorder="1" applyAlignment="1">
      <alignment/>
    </xf>
    <xf numFmtId="16" fontId="6" fillId="38" borderId="46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8" xfId="0" applyFill="1" applyBorder="1" applyAlignment="1">
      <alignment/>
    </xf>
    <xf numFmtId="1" fontId="0" fillId="35" borderId="19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ont="1" applyFill="1" applyBorder="1" applyAlignment="1">
      <alignment/>
    </xf>
    <xf numFmtId="16" fontId="6" fillId="38" borderId="44" xfId="0" applyNumberFormat="1" applyFont="1" applyFill="1" applyBorder="1" applyAlignment="1">
      <alignment/>
    </xf>
    <xf numFmtId="1" fontId="5" fillId="35" borderId="16" xfId="0" applyNumberFormat="1" applyFont="1" applyFill="1" applyBorder="1" applyAlignment="1">
      <alignment/>
    </xf>
    <xf numFmtId="1" fontId="5" fillId="35" borderId="24" xfId="0" applyNumberFormat="1" applyFont="1" applyFill="1" applyBorder="1" applyAlignment="1">
      <alignment/>
    </xf>
    <xf numFmtId="1" fontId="5" fillId="36" borderId="13" xfId="0" applyNumberFormat="1" applyFont="1" applyFill="1" applyBorder="1" applyAlignment="1">
      <alignment/>
    </xf>
    <xf numFmtId="1" fontId="5" fillId="36" borderId="14" xfId="0" applyNumberFormat="1" applyFont="1" applyFill="1" applyBorder="1" applyAlignment="1">
      <alignment/>
    </xf>
    <xf numFmtId="1" fontId="5" fillId="36" borderId="21" xfId="0" applyNumberFormat="1" applyFont="1" applyFill="1" applyBorder="1" applyAlignment="1">
      <alignment/>
    </xf>
    <xf numFmtId="1" fontId="5" fillId="36" borderId="22" xfId="0" applyNumberFormat="1" applyFont="1" applyFill="1" applyBorder="1" applyAlignment="1">
      <alignment/>
    </xf>
    <xf numFmtId="1" fontId="5" fillId="36" borderId="40" xfId="0" applyNumberFormat="1" applyFont="1" applyFill="1" applyBorder="1" applyAlignment="1">
      <alignment/>
    </xf>
    <xf numFmtId="1" fontId="5" fillId="36" borderId="41" xfId="0" applyNumberFormat="1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1" fontId="5" fillId="35" borderId="23" xfId="0" applyNumberFormat="1" applyFont="1" applyFill="1" applyBorder="1" applyAlignment="1">
      <alignment/>
    </xf>
    <xf numFmtId="1" fontId="5" fillId="35" borderId="49" xfId="0" applyNumberFormat="1" applyFont="1" applyFill="1" applyBorder="1" applyAlignment="1">
      <alignment/>
    </xf>
    <xf numFmtId="1" fontId="5" fillId="35" borderId="42" xfId="0" applyNumberFormat="1" applyFont="1" applyFill="1" applyBorder="1" applyAlignment="1">
      <alignment/>
    </xf>
    <xf numFmtId="1" fontId="5" fillId="35" borderId="13" xfId="0" applyNumberFormat="1" applyFont="1" applyFill="1" applyBorder="1" applyAlignment="1">
      <alignment/>
    </xf>
    <xf numFmtId="1" fontId="5" fillId="35" borderId="14" xfId="0" applyNumberFormat="1" applyFont="1" applyFill="1" applyBorder="1" applyAlignment="1">
      <alignment/>
    </xf>
    <xf numFmtId="1" fontId="5" fillId="35" borderId="21" xfId="0" applyNumberFormat="1" applyFont="1" applyFill="1" applyBorder="1" applyAlignment="1">
      <alignment/>
    </xf>
    <xf numFmtId="1" fontId="5" fillId="35" borderId="22" xfId="0" applyNumberFormat="1" applyFont="1" applyFill="1" applyBorder="1" applyAlignment="1">
      <alignment/>
    </xf>
    <xf numFmtId="1" fontId="5" fillId="35" borderId="29" xfId="0" applyNumberFormat="1" applyFont="1" applyFill="1" applyBorder="1" applyAlignment="1">
      <alignment/>
    </xf>
    <xf numFmtId="1" fontId="5" fillId="35" borderId="30" xfId="0" applyNumberFormat="1" applyFont="1" applyFill="1" applyBorder="1" applyAlignment="1">
      <alignment/>
    </xf>
    <xf numFmtId="1" fontId="5" fillId="36" borderId="15" xfId="0" applyNumberFormat="1" applyFont="1" applyFill="1" applyBorder="1" applyAlignment="1">
      <alignment/>
    </xf>
    <xf numFmtId="1" fontId="5" fillId="36" borderId="23" xfId="0" applyNumberFormat="1" applyFont="1" applyFill="1" applyBorder="1" applyAlignment="1">
      <alignment/>
    </xf>
    <xf numFmtId="1" fontId="5" fillId="36" borderId="42" xfId="0" applyNumberFormat="1" applyFont="1" applyFill="1" applyBorder="1" applyAlignment="1">
      <alignment/>
    </xf>
    <xf numFmtId="0" fontId="5" fillId="38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16" fontId="1" fillId="0" borderId="0" xfId="0" applyNumberFormat="1" applyFont="1" applyAlignment="1">
      <alignment/>
    </xf>
    <xf numFmtId="1" fontId="5" fillId="36" borderId="29" xfId="0" applyNumberFormat="1" applyFont="1" applyFill="1" applyBorder="1" applyAlignment="1">
      <alignment/>
    </xf>
    <xf numFmtId="1" fontId="5" fillId="36" borderId="30" xfId="0" applyNumberFormat="1" applyFont="1" applyFill="1" applyBorder="1" applyAlignment="1">
      <alignment/>
    </xf>
    <xf numFmtId="1" fontId="5" fillId="39" borderId="13" xfId="0" applyNumberFormat="1" applyFont="1" applyFill="1" applyBorder="1" applyAlignment="1">
      <alignment/>
    </xf>
    <xf numFmtId="1" fontId="5" fillId="39" borderId="14" xfId="0" applyNumberFormat="1" applyFont="1" applyFill="1" applyBorder="1" applyAlignment="1">
      <alignment/>
    </xf>
    <xf numFmtId="1" fontId="0" fillId="39" borderId="16" xfId="0" applyNumberFormat="1" applyFill="1" applyBorder="1" applyAlignment="1">
      <alignment/>
    </xf>
    <xf numFmtId="1" fontId="5" fillId="39" borderId="21" xfId="0" applyNumberFormat="1" applyFont="1" applyFill="1" applyBorder="1" applyAlignment="1">
      <alignment/>
    </xf>
    <xf numFmtId="1" fontId="5" fillId="39" borderId="22" xfId="0" applyNumberFormat="1" applyFont="1" applyFill="1" applyBorder="1" applyAlignment="1">
      <alignment/>
    </xf>
    <xf numFmtId="0" fontId="0" fillId="39" borderId="48" xfId="0" applyFill="1" applyBorder="1" applyAlignment="1">
      <alignment vertical="center"/>
    </xf>
    <xf numFmtId="1" fontId="5" fillId="39" borderId="40" xfId="0" applyNumberFormat="1" applyFont="1" applyFill="1" applyBorder="1" applyAlignment="1">
      <alignment/>
    </xf>
    <xf numFmtId="1" fontId="5" fillId="39" borderId="41" xfId="0" applyNumberFormat="1" applyFont="1" applyFill="1" applyBorder="1" applyAlignment="1">
      <alignment/>
    </xf>
    <xf numFmtId="1" fontId="0" fillId="39" borderId="42" xfId="0" applyNumberFormat="1" applyFill="1" applyBorder="1" applyAlignment="1">
      <alignment/>
    </xf>
    <xf numFmtId="1" fontId="0" fillId="39" borderId="49" xfId="0" applyNumberFormat="1" applyFill="1" applyBorder="1" applyAlignment="1">
      <alignment/>
    </xf>
    <xf numFmtId="1" fontId="5" fillId="39" borderId="16" xfId="0" applyNumberFormat="1" applyFont="1" applyFill="1" applyBorder="1" applyAlignment="1">
      <alignment/>
    </xf>
    <xf numFmtId="1" fontId="5" fillId="39" borderId="17" xfId="0" applyNumberFormat="1" applyFont="1" applyFill="1" applyBorder="1" applyAlignment="1">
      <alignment/>
    </xf>
    <xf numFmtId="1" fontId="5" fillId="39" borderId="24" xfId="0" applyNumberFormat="1" applyFont="1" applyFill="1" applyBorder="1" applyAlignment="1">
      <alignment/>
    </xf>
    <xf numFmtId="1" fontId="5" fillId="39" borderId="25" xfId="0" applyNumberFormat="1" applyFont="1" applyFill="1" applyBorder="1" applyAlignment="1">
      <alignment/>
    </xf>
    <xf numFmtId="1" fontId="5" fillId="39" borderId="32" xfId="0" applyNumberFormat="1" applyFont="1" applyFill="1" applyBorder="1" applyAlignment="1">
      <alignment/>
    </xf>
    <xf numFmtId="1" fontId="5" fillId="39" borderId="33" xfId="0" applyNumberFormat="1" applyFont="1" applyFill="1" applyBorder="1" applyAlignment="1">
      <alignment/>
    </xf>
    <xf numFmtId="1" fontId="5" fillId="39" borderId="29" xfId="0" applyNumberFormat="1" applyFont="1" applyFill="1" applyBorder="1" applyAlignment="1">
      <alignment/>
    </xf>
    <xf numFmtId="1" fontId="5" fillId="39" borderId="30" xfId="0" applyNumberFormat="1" applyFont="1" applyFill="1" applyBorder="1" applyAlignment="1">
      <alignment/>
    </xf>
    <xf numFmtId="1" fontId="5" fillId="39" borderId="37" xfId="0" applyNumberFormat="1" applyFont="1" applyFill="1" applyBorder="1" applyAlignment="1">
      <alignment/>
    </xf>
    <xf numFmtId="1" fontId="5" fillId="39" borderId="38" xfId="0" applyNumberFormat="1" applyFont="1" applyFill="1" applyBorder="1" applyAlignment="1">
      <alignment/>
    </xf>
    <xf numFmtId="1" fontId="5" fillId="36" borderId="16" xfId="0" applyNumberFormat="1" applyFont="1" applyFill="1" applyBorder="1" applyAlignment="1">
      <alignment/>
    </xf>
    <xf numFmtId="1" fontId="5" fillId="36" borderId="24" xfId="0" applyNumberFormat="1" applyFont="1" applyFill="1" applyBorder="1" applyAlignment="1">
      <alignment/>
    </xf>
    <xf numFmtId="1" fontId="5" fillId="36" borderId="32" xfId="0" applyNumberFormat="1" applyFont="1" applyFill="1" applyBorder="1" applyAlignment="1">
      <alignment/>
    </xf>
    <xf numFmtId="1" fontId="5" fillId="36" borderId="31" xfId="0" applyNumberFormat="1" applyFont="1" applyFill="1" applyBorder="1" applyAlignment="1">
      <alignment/>
    </xf>
    <xf numFmtId="1" fontId="5" fillId="35" borderId="40" xfId="0" applyNumberFormat="1" applyFont="1" applyFill="1" applyBorder="1" applyAlignment="1">
      <alignment/>
    </xf>
    <xf numFmtId="1" fontId="5" fillId="35" borderId="41" xfId="0" applyNumberFormat="1" applyFont="1" applyFill="1" applyBorder="1" applyAlignment="1">
      <alignment/>
    </xf>
    <xf numFmtId="1" fontId="5" fillId="36" borderId="37" xfId="0" applyNumberFormat="1" applyFont="1" applyFill="1" applyBorder="1" applyAlignment="1">
      <alignment/>
    </xf>
    <xf numFmtId="1" fontId="5" fillId="36" borderId="39" xfId="0" applyNumberFormat="1" applyFont="1" applyFill="1" applyBorder="1" applyAlignment="1">
      <alignment/>
    </xf>
    <xf numFmtId="1" fontId="5" fillId="35" borderId="17" xfId="0" applyNumberFormat="1" applyFont="1" applyFill="1" applyBorder="1" applyAlignment="1">
      <alignment/>
    </xf>
    <xf numFmtId="1" fontId="5" fillId="35" borderId="25" xfId="0" applyNumberFormat="1" applyFont="1" applyFill="1" applyBorder="1" applyAlignment="1">
      <alignment/>
    </xf>
    <xf numFmtId="1" fontId="5" fillId="35" borderId="32" xfId="0" applyNumberFormat="1" applyFont="1" applyFill="1" applyBorder="1" applyAlignment="1">
      <alignment/>
    </xf>
    <xf numFmtId="1" fontId="5" fillId="35" borderId="33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1" fontId="0" fillId="0" borderId="47" xfId="0" applyNumberFormat="1" applyFont="1" applyFill="1" applyBorder="1" applyAlignment="1">
      <alignment/>
    </xf>
    <xf numFmtId="1" fontId="0" fillId="0" borderId="51" xfId="0" applyNumberFormat="1" applyFont="1" applyFill="1" applyBorder="1" applyAlignment="1">
      <alignment/>
    </xf>
    <xf numFmtId="1" fontId="0" fillId="0" borderId="39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/>
    </xf>
    <xf numFmtId="1" fontId="0" fillId="0" borderId="43" xfId="0" applyNumberFormat="1" applyFon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35" borderId="47" xfId="0" applyNumberFormat="1" applyFont="1" applyFill="1" applyBorder="1" applyAlignment="1">
      <alignment/>
    </xf>
    <xf numFmtId="1" fontId="0" fillId="35" borderId="51" xfId="0" applyNumberFormat="1" applyFont="1" applyFill="1" applyBorder="1" applyAlignment="1">
      <alignment/>
    </xf>
    <xf numFmtId="1" fontId="0" fillId="35" borderId="39" xfId="0" applyNumberFormat="1" applyFont="1" applyFill="1" applyBorder="1" applyAlignment="1">
      <alignment/>
    </xf>
    <xf numFmtId="1" fontId="0" fillId="35" borderId="24" xfId="0" applyNumberFormat="1" applyFont="1" applyFill="1" applyBorder="1" applyAlignment="1">
      <alignment/>
    </xf>
    <xf numFmtId="1" fontId="0" fillId="35" borderId="26" xfId="0" applyNumberFormat="1" applyFont="1" applyFill="1" applyBorder="1" applyAlignment="1">
      <alignment/>
    </xf>
    <xf numFmtId="1" fontId="0" fillId="35" borderId="23" xfId="0" applyNumberFormat="1" applyFont="1" applyFill="1" applyBorder="1" applyAlignment="1">
      <alignment/>
    </xf>
    <xf numFmtId="1" fontId="0" fillId="35" borderId="32" xfId="0" applyNumberFormat="1" applyFont="1" applyFill="1" applyBorder="1" applyAlignment="1">
      <alignment/>
    </xf>
    <xf numFmtId="1" fontId="0" fillId="35" borderId="34" xfId="0" applyNumberFormat="1" applyFont="1" applyFill="1" applyBorder="1" applyAlignment="1">
      <alignment/>
    </xf>
    <xf numFmtId="1" fontId="0" fillId="35" borderId="31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1" fontId="5" fillId="0" borderId="29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/>
    </xf>
    <xf numFmtId="1" fontId="5" fillId="0" borderId="51" xfId="0" applyNumberFormat="1" applyFont="1" applyFill="1" applyBorder="1" applyAlignment="1">
      <alignment/>
    </xf>
    <xf numFmtId="1" fontId="5" fillId="0" borderId="39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/>
    </xf>
    <xf numFmtId="1" fontId="5" fillId="0" borderId="32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49" xfId="0" applyNumberFormat="1" applyFont="1" applyFill="1" applyBorder="1" applyAlignment="1">
      <alignment/>
    </xf>
    <xf numFmtId="1" fontId="5" fillId="0" borderId="43" xfId="0" applyNumberFormat="1" applyFont="1" applyFill="1" applyBorder="1" applyAlignment="1">
      <alignment/>
    </xf>
    <xf numFmtId="1" fontId="5" fillId="0" borderId="42" xfId="0" applyNumberFormat="1" applyFont="1" applyFill="1" applyBorder="1" applyAlignment="1">
      <alignment/>
    </xf>
    <xf numFmtId="1" fontId="5" fillId="35" borderId="31" xfId="0" applyNumberFormat="1" applyFont="1" applyFill="1" applyBorder="1" applyAlignment="1">
      <alignment/>
    </xf>
    <xf numFmtId="1" fontId="5" fillId="35" borderId="37" xfId="0" applyNumberFormat="1" applyFont="1" applyFill="1" applyBorder="1" applyAlignment="1">
      <alignment/>
    </xf>
    <xf numFmtId="1" fontId="5" fillId="35" borderId="38" xfId="0" applyNumberFormat="1" applyFont="1" applyFill="1" applyBorder="1" applyAlignment="1">
      <alignment/>
    </xf>
    <xf numFmtId="0" fontId="7" fillId="38" borderId="29" xfId="0" applyFont="1" applyFill="1" applyBorder="1" applyAlignment="1">
      <alignment/>
    </xf>
    <xf numFmtId="0" fontId="7" fillId="38" borderId="34" xfId="0" applyFont="1" applyFill="1" applyBorder="1" applyAlignment="1">
      <alignment/>
    </xf>
    <xf numFmtId="0" fontId="7" fillId="38" borderId="31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38" borderId="21" xfId="0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7" fillId="38" borderId="23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38" borderId="13" xfId="0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8" borderId="54" xfId="0" applyFill="1" applyBorder="1" applyAlignment="1">
      <alignment vertical="center"/>
    </xf>
    <xf numFmtId="0" fontId="0" fillId="38" borderId="55" xfId="0" applyFill="1" applyBorder="1" applyAlignment="1">
      <alignment vertical="center"/>
    </xf>
    <xf numFmtId="0" fontId="0" fillId="38" borderId="56" xfId="0" applyFill="1" applyBorder="1" applyAlignment="1">
      <alignment vertical="center"/>
    </xf>
    <xf numFmtId="0" fontId="0" fillId="0" borderId="57" xfId="0" applyBorder="1" applyAlignment="1">
      <alignment horizontal="center" textRotation="90"/>
    </xf>
    <xf numFmtId="0" fontId="0" fillId="0" borderId="58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59" xfId="0" applyFont="1" applyFill="1" applyBorder="1" applyAlignment="1">
      <alignment horizontal="center" textRotation="90"/>
    </xf>
    <xf numFmtId="0" fontId="5" fillId="0" borderId="58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0" fillId="37" borderId="10" xfId="0" applyFill="1" applyBorder="1" applyAlignment="1">
      <alignment horizontal="center" textRotation="90"/>
    </xf>
    <xf numFmtId="0" fontId="0" fillId="37" borderId="59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0" fillId="0" borderId="59" xfId="0" applyFont="1" applyFill="1" applyBorder="1" applyAlignment="1">
      <alignment horizontal="center" textRotation="90"/>
    </xf>
    <xf numFmtId="0" fontId="0" fillId="0" borderId="58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6" fillId="0" borderId="5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39" borderId="57" xfId="0" applyFill="1" applyBorder="1" applyAlignment="1">
      <alignment horizontal="center" textRotation="90"/>
    </xf>
    <xf numFmtId="0" fontId="0" fillId="39" borderId="58" xfId="0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0" fillId="0" borderId="60" xfId="0" applyFont="1" applyFill="1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0" fontId="0" fillId="0" borderId="63" xfId="0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4"/>
  <sheetViews>
    <sheetView zoomScalePageLayoutView="0" workbookViewId="0" topLeftCell="D1">
      <selection activeCell="K89" sqref="K89"/>
    </sheetView>
  </sheetViews>
  <sheetFormatPr defaultColWidth="11.421875" defaultRowHeight="12.75"/>
  <cols>
    <col min="1" max="1" width="5.7109375" style="14" customWidth="1"/>
    <col min="2" max="2" width="9.421875" style="0" customWidth="1"/>
    <col min="3" max="3" width="10.28125" style="15" customWidth="1"/>
    <col min="4" max="4" width="15.7109375" style="0" customWidth="1"/>
    <col min="5" max="5" width="11.7109375" style="0" bestFit="1" customWidth="1"/>
    <col min="6" max="7" width="3.140625" style="0" bestFit="1" customWidth="1"/>
    <col min="8" max="11" width="4.00390625" style="0" bestFit="1" customWidth="1"/>
    <col min="12" max="12" width="3.140625" style="0" bestFit="1" customWidth="1"/>
    <col min="13" max="18" width="4.00390625" style="0" bestFit="1" customWidth="1"/>
    <col min="19" max="19" width="3.140625" style="0" bestFit="1" customWidth="1"/>
    <col min="20" max="25" width="4.00390625" style="0" bestFit="1" customWidth="1"/>
    <col min="26" max="27" width="5.00390625" style="0" bestFit="1" customWidth="1"/>
    <col min="28" max="28" width="4.57421875" style="0" bestFit="1" customWidth="1"/>
    <col min="29" max="29" width="3.28125" style="0" bestFit="1" customWidth="1"/>
    <col min="30" max="30" width="5.7109375" style="0" customWidth="1"/>
    <col min="31" max="32" width="4.7109375" style="0" customWidth="1"/>
    <col min="33" max="42" width="4.7109375" style="29" customWidth="1"/>
    <col min="43" max="49" width="4.7109375" style="15" customWidth="1"/>
    <col min="50" max="54" width="4.7109375" style="0" customWidth="1"/>
  </cols>
  <sheetData>
    <row r="1" spans="3:51" s="1" customFormat="1" ht="12.75" customHeight="1" thickBot="1">
      <c r="C1" s="2"/>
      <c r="D1" s="3"/>
      <c r="E1" s="3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10"/>
      <c r="W1" s="310"/>
      <c r="X1" s="310"/>
      <c r="Y1" s="310"/>
      <c r="Z1" s="309"/>
      <c r="AA1" s="309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2"/>
      <c r="AR1" s="2"/>
      <c r="AS1" s="2"/>
      <c r="AT1" s="2"/>
      <c r="AU1" s="2"/>
      <c r="AV1" s="2"/>
      <c r="AW1" s="2"/>
      <c r="AX1" s="4"/>
      <c r="AY1" s="5"/>
    </row>
    <row r="2" spans="1:54" ht="85.5" customHeight="1" thickBot="1">
      <c r="A2" s="6"/>
      <c r="B2" s="6"/>
      <c r="C2" s="7"/>
      <c r="D2" s="8"/>
      <c r="E2" s="9" t="s">
        <v>55</v>
      </c>
      <c r="F2" s="299" t="str">
        <f>E3</f>
        <v>Alsenborn</v>
      </c>
      <c r="G2" s="300"/>
      <c r="H2" s="299" t="str">
        <f>E6</f>
        <v>Hochspeyer</v>
      </c>
      <c r="I2" s="300"/>
      <c r="J2" s="299" t="str">
        <f>E9</f>
        <v>TFC KL I</v>
      </c>
      <c r="K2" s="300"/>
      <c r="L2" s="299" t="str">
        <f>E12</f>
        <v>TFC KL II</v>
      </c>
      <c r="M2" s="300"/>
      <c r="N2" s="299" t="str">
        <f>E15</f>
        <v>Miesenbach</v>
      </c>
      <c r="O2" s="300"/>
      <c r="P2" s="299" t="str">
        <f>E18</f>
        <v>Olsbrücken</v>
      </c>
      <c r="Q2" s="300"/>
      <c r="R2" s="299" t="str">
        <f>E21</f>
        <v>Rodenbach I</v>
      </c>
      <c r="S2" s="301"/>
      <c r="T2" s="302" t="str">
        <f>E24</f>
        <v>Rodenbach II</v>
      </c>
      <c r="U2" s="301"/>
      <c r="V2" s="303" t="s">
        <v>0</v>
      </c>
      <c r="W2" s="304"/>
      <c r="X2" s="305" t="s">
        <v>1</v>
      </c>
      <c r="Y2" s="306"/>
      <c r="Z2" s="307" t="s">
        <v>2</v>
      </c>
      <c r="AA2" s="308"/>
      <c r="AB2" s="10" t="s">
        <v>3</v>
      </c>
      <c r="AC2" s="11" t="s">
        <v>4</v>
      </c>
      <c r="AD2" s="7"/>
      <c r="AE2" s="7"/>
      <c r="AF2" s="7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7"/>
      <c r="AR2" s="7"/>
      <c r="AS2" s="7"/>
      <c r="AT2" s="7"/>
      <c r="AU2" s="7"/>
      <c r="AV2" s="7"/>
      <c r="AW2" s="7"/>
      <c r="AX2" s="13"/>
      <c r="AY2" s="12"/>
      <c r="AZ2" s="6"/>
      <c r="BA2" s="6"/>
      <c r="BB2" s="6"/>
    </row>
    <row r="3" spans="4:51" ht="12.75" customHeight="1">
      <c r="D3" s="16"/>
      <c r="E3" s="296" t="s">
        <v>41</v>
      </c>
      <c r="F3" s="17" t="s">
        <v>5</v>
      </c>
      <c r="G3" s="18" t="s">
        <v>5</v>
      </c>
      <c r="H3" s="19">
        <f>P30</f>
        <v>48</v>
      </c>
      <c r="I3" s="20">
        <f>Q30</f>
        <v>77</v>
      </c>
      <c r="J3" s="21">
        <f>P31</f>
        <v>49</v>
      </c>
      <c r="K3" s="22">
        <f>Q31</f>
        <v>75</v>
      </c>
      <c r="L3" s="19">
        <f>P32</f>
        <v>62</v>
      </c>
      <c r="M3" s="23">
        <f>Q32</f>
        <v>75</v>
      </c>
      <c r="N3" s="17">
        <f>P33</f>
        <v>46</v>
      </c>
      <c r="O3" s="18">
        <f>Q33</f>
        <v>75</v>
      </c>
      <c r="P3" s="19">
        <f>P34</f>
        <v>50</v>
      </c>
      <c r="Q3" s="23">
        <f>Q34</f>
        <v>75</v>
      </c>
      <c r="R3" s="17">
        <f>P35</f>
        <v>43</v>
      </c>
      <c r="S3" s="24">
        <f>Q35</f>
        <v>75</v>
      </c>
      <c r="T3" s="117">
        <f>P36</f>
        <v>44</v>
      </c>
      <c r="U3" s="20">
        <f>Q36</f>
        <v>75</v>
      </c>
      <c r="V3" s="253">
        <f aca="true" t="shared" si="0" ref="V3:W5">SUM(H3,J3,L3,N3,P3,R3,T3,,,)</f>
        <v>342</v>
      </c>
      <c r="W3" s="254">
        <f t="shared" si="0"/>
        <v>527</v>
      </c>
      <c r="X3" s="254">
        <f>SUM(G6,G9,G12,G15,G18,G21,G24,,,)</f>
        <v>283</v>
      </c>
      <c r="Y3" s="255">
        <f>SUM(F6,F9,F12,F15,F18,F21,F24,,,)</f>
        <v>500</v>
      </c>
      <c r="Z3" s="25">
        <f>V3+X3</f>
        <v>625</v>
      </c>
      <c r="AA3" s="26">
        <f aca="true" t="shared" si="1" ref="AA3:AA26">W3+Y3</f>
        <v>1027</v>
      </c>
      <c r="AB3" s="27">
        <f>Z3-AA3</f>
        <v>-402</v>
      </c>
      <c r="AC3" s="28">
        <f>IF(AD4&lt;AD25,AP4,AP4-1)</f>
        <v>8</v>
      </c>
      <c r="AD3" s="29">
        <f>Z5*100-AA5</f>
        <v>174</v>
      </c>
      <c r="AE3" s="29">
        <f>AB4</f>
        <v>-36</v>
      </c>
      <c r="AF3" s="29">
        <f>Z4</f>
        <v>3</v>
      </c>
      <c r="AQ3" s="29"/>
      <c r="AR3" s="29"/>
      <c r="AS3" s="29"/>
      <c r="AT3" s="29"/>
      <c r="AU3" s="29"/>
      <c r="AX3" s="30"/>
      <c r="AY3" s="29"/>
    </row>
    <row r="4" spans="4:51" ht="12.75" customHeight="1">
      <c r="D4" s="16"/>
      <c r="E4" s="297"/>
      <c r="F4" s="31" t="s">
        <v>5</v>
      </c>
      <c r="G4" s="32" t="s">
        <v>5</v>
      </c>
      <c r="H4" s="33">
        <f>R30</f>
        <v>0</v>
      </c>
      <c r="I4" s="34">
        <f>S30</f>
        <v>3</v>
      </c>
      <c r="J4" s="35">
        <f>R31</f>
        <v>0</v>
      </c>
      <c r="K4" s="36">
        <f>S31</f>
        <v>3</v>
      </c>
      <c r="L4" s="33">
        <f>R32</f>
        <v>0</v>
      </c>
      <c r="M4" s="37">
        <f>S32</f>
        <v>3</v>
      </c>
      <c r="N4" s="31">
        <f>R33</f>
        <v>0</v>
      </c>
      <c r="O4" s="32">
        <f>S33</f>
        <v>3</v>
      </c>
      <c r="P4" s="33">
        <f>R34</f>
        <v>0</v>
      </c>
      <c r="Q4" s="37">
        <f>S34</f>
        <v>3</v>
      </c>
      <c r="R4" s="31">
        <f>R35</f>
        <v>0</v>
      </c>
      <c r="S4" s="38">
        <f>S35</f>
        <v>3</v>
      </c>
      <c r="T4" s="119">
        <f>R36</f>
        <v>0</v>
      </c>
      <c r="U4" s="34">
        <f>S36</f>
        <v>3</v>
      </c>
      <c r="V4" s="256">
        <f t="shared" si="0"/>
        <v>0</v>
      </c>
      <c r="W4" s="257">
        <f t="shared" si="0"/>
        <v>21</v>
      </c>
      <c r="X4" s="257">
        <f>SUM(G7,G10,G13,G16,G19,G22,G25,,,)</f>
        <v>3</v>
      </c>
      <c r="Y4" s="258">
        <f>SUM(F7,F10,F13,F16,F19,F22,F25,,,)</f>
        <v>18</v>
      </c>
      <c r="Z4" s="39">
        <f aca="true" t="shared" si="2" ref="Z4:Z26">V4+X4</f>
        <v>3</v>
      </c>
      <c r="AA4" s="40">
        <f t="shared" si="1"/>
        <v>39</v>
      </c>
      <c r="AB4" s="41">
        <f>Z4-AA4</f>
        <v>-36</v>
      </c>
      <c r="AC4" s="42"/>
      <c r="AD4" s="43">
        <f>AD3*10000+AE3*100+AF3</f>
        <v>1736403</v>
      </c>
      <c r="AE4" s="29"/>
      <c r="AF4" s="29"/>
      <c r="AH4" s="29">
        <f>IF(AD4&lt;AD7,11,10)</f>
        <v>11</v>
      </c>
      <c r="AI4" s="29">
        <f>IF(AD4&lt;AD10,AH4,AH4-1)</f>
        <v>11</v>
      </c>
      <c r="AJ4" s="29">
        <f>IF(AD4&lt;AD13,AI4,AI4-1)</f>
        <v>11</v>
      </c>
      <c r="AK4" s="29">
        <f>IF(AD4&lt;AD16,AJ4,AJ4-1)</f>
        <v>11</v>
      </c>
      <c r="AL4" s="29">
        <f>IF(AD4&lt;AD19,AK4,AK4-1)</f>
        <v>11</v>
      </c>
      <c r="AM4" s="29">
        <f>IF(AD4&lt;AD22,AL4,AL4-1)</f>
        <v>11</v>
      </c>
      <c r="AN4" s="29">
        <f>AM4-1</f>
        <v>10</v>
      </c>
      <c r="AO4" s="29">
        <f>AN4-1</f>
        <v>9</v>
      </c>
      <c r="AP4" s="29">
        <f>AO4-1</f>
        <v>8</v>
      </c>
      <c r="AQ4" s="29"/>
      <c r="AR4" s="29"/>
      <c r="AS4" s="29"/>
      <c r="AT4" s="29"/>
      <c r="AU4" s="29"/>
      <c r="AX4" s="30"/>
      <c r="AY4" s="29"/>
    </row>
    <row r="5" spans="4:51" ht="12.75" customHeight="1" thickBot="1">
      <c r="D5" s="16"/>
      <c r="E5" s="298"/>
      <c r="F5" s="44" t="s">
        <v>5</v>
      </c>
      <c r="G5" s="45" t="s">
        <v>5</v>
      </c>
      <c r="H5" s="46">
        <f>T30</f>
        <v>0</v>
      </c>
      <c r="I5" s="47">
        <f>U30</f>
        <v>2</v>
      </c>
      <c r="J5" s="48">
        <f>T31</f>
        <v>0</v>
      </c>
      <c r="K5" s="49">
        <f>U31</f>
        <v>2</v>
      </c>
      <c r="L5" s="46">
        <f>T32</f>
        <v>0</v>
      </c>
      <c r="M5" s="50">
        <f>U32</f>
        <v>2</v>
      </c>
      <c r="N5" s="44">
        <f>T33</f>
        <v>0</v>
      </c>
      <c r="O5" s="45">
        <f>U33</f>
        <v>2</v>
      </c>
      <c r="P5" s="46">
        <f>T34</f>
        <v>0</v>
      </c>
      <c r="Q5" s="50">
        <f>U34</f>
        <v>2</v>
      </c>
      <c r="R5" s="44">
        <f>T35</f>
        <v>0</v>
      </c>
      <c r="S5" s="51">
        <f>U35</f>
        <v>2</v>
      </c>
      <c r="T5" s="121">
        <f>T36</f>
        <v>0</v>
      </c>
      <c r="U5" s="47">
        <f>U36</f>
        <v>2</v>
      </c>
      <c r="V5" s="259">
        <f t="shared" si="0"/>
        <v>0</v>
      </c>
      <c r="W5" s="260">
        <f t="shared" si="0"/>
        <v>14</v>
      </c>
      <c r="X5" s="260">
        <f>SUM(G8,G11,G14,G17,G20,G23,G26,,,)</f>
        <v>2</v>
      </c>
      <c r="Y5" s="261">
        <f>SUM(F8,F11,F14,F17,F20,F23,F26,,,)</f>
        <v>12</v>
      </c>
      <c r="Z5" s="52">
        <f t="shared" si="2"/>
        <v>2</v>
      </c>
      <c r="AA5" s="53">
        <f t="shared" si="1"/>
        <v>26</v>
      </c>
      <c r="AB5" s="54"/>
      <c r="AC5" s="55"/>
      <c r="AD5" s="29"/>
      <c r="AE5" s="29"/>
      <c r="AF5" s="29"/>
      <c r="AQ5" s="29"/>
      <c r="AR5" s="29"/>
      <c r="AS5" s="29"/>
      <c r="AT5" s="29"/>
      <c r="AU5" s="29"/>
      <c r="AX5" s="30"/>
      <c r="AY5" s="29"/>
    </row>
    <row r="6" spans="4:51" ht="12.75" customHeight="1">
      <c r="D6" s="16"/>
      <c r="E6" s="296" t="s">
        <v>33</v>
      </c>
      <c r="F6" s="170">
        <f>P38</f>
        <v>75</v>
      </c>
      <c r="G6" s="171">
        <f>Q38</f>
        <v>0</v>
      </c>
      <c r="H6" s="56" t="s">
        <v>5</v>
      </c>
      <c r="I6" s="57" t="s">
        <v>5</v>
      </c>
      <c r="J6" s="19">
        <f>P39</f>
        <v>100</v>
      </c>
      <c r="K6" s="23">
        <f>Q39</f>
        <v>75</v>
      </c>
      <c r="L6" s="56">
        <f>P40</f>
        <v>75</v>
      </c>
      <c r="M6" s="57">
        <f>Q40</f>
        <v>59</v>
      </c>
      <c r="N6" s="58">
        <f>P41</f>
        <v>75</v>
      </c>
      <c r="O6" s="115">
        <f>Q41</f>
        <v>54</v>
      </c>
      <c r="P6" s="56">
        <f>P42</f>
        <v>99</v>
      </c>
      <c r="Q6" s="57">
        <f>Q42</f>
        <v>71</v>
      </c>
      <c r="R6" s="58">
        <f>P43</f>
        <v>108</v>
      </c>
      <c r="S6" s="59">
        <f>Q43</f>
        <v>99</v>
      </c>
      <c r="T6" s="122">
        <f>P44</f>
        <v>97</v>
      </c>
      <c r="U6" s="113">
        <f>Q44</f>
        <v>78</v>
      </c>
      <c r="V6" s="262">
        <f aca="true" t="shared" si="3" ref="V6:W8">SUM(F6,J6,L6,N6,P6,R6,T6,,,)</f>
        <v>629</v>
      </c>
      <c r="W6" s="263">
        <f t="shared" si="3"/>
        <v>436</v>
      </c>
      <c r="X6" s="263">
        <f>SUM(I3,I9,I12,I15,I18,I21,I24,,,)</f>
        <v>627</v>
      </c>
      <c r="Y6" s="264">
        <f>SUM(H3,H9,H12,H15,H18,H21,H24,,,)</f>
        <v>556</v>
      </c>
      <c r="Z6" s="60">
        <f t="shared" si="2"/>
        <v>1256</v>
      </c>
      <c r="AA6" s="26">
        <f t="shared" si="1"/>
        <v>992</v>
      </c>
      <c r="AB6" s="27">
        <f aca="true" t="shared" si="4" ref="AB6:AB25">Z6-AA6</f>
        <v>264</v>
      </c>
      <c r="AC6" s="28">
        <f>IF(AD7&lt;AD4,AP7,AP7-1)</f>
        <v>2</v>
      </c>
      <c r="AD6" s="29">
        <f>Z8*100-AA8</f>
        <v>2396</v>
      </c>
      <c r="AE6" s="29">
        <f>AB7</f>
        <v>27</v>
      </c>
      <c r="AF6" s="29">
        <f>Z7</f>
        <v>40</v>
      </c>
      <c r="AQ6" s="29"/>
      <c r="AR6" s="29"/>
      <c r="AS6" s="29"/>
      <c r="AT6" s="29"/>
      <c r="AU6" s="29"/>
      <c r="AX6" s="30"/>
      <c r="AY6" s="29"/>
    </row>
    <row r="7" spans="4:51" ht="12.75" customHeight="1">
      <c r="D7" s="16"/>
      <c r="E7" s="297"/>
      <c r="F7" s="172">
        <f>R38</f>
        <v>3</v>
      </c>
      <c r="G7" s="173">
        <f>S38</f>
        <v>0</v>
      </c>
      <c r="H7" s="31" t="s">
        <v>5</v>
      </c>
      <c r="I7" s="32" t="s">
        <v>5</v>
      </c>
      <c r="J7" s="33">
        <f>R39</f>
        <v>3</v>
      </c>
      <c r="K7" s="37">
        <f>S39</f>
        <v>1</v>
      </c>
      <c r="L7" s="31">
        <f>R40</f>
        <v>3</v>
      </c>
      <c r="M7" s="32">
        <f>S40</f>
        <v>0</v>
      </c>
      <c r="N7" s="33">
        <f>R41</f>
        <v>3</v>
      </c>
      <c r="O7" s="37">
        <f>S41</f>
        <v>0</v>
      </c>
      <c r="P7" s="31">
        <f>R42</f>
        <v>3</v>
      </c>
      <c r="Q7" s="32">
        <f>S42</f>
        <v>1</v>
      </c>
      <c r="R7" s="33">
        <f>R43</f>
        <v>3</v>
      </c>
      <c r="S7" s="34">
        <f>S43</f>
        <v>2</v>
      </c>
      <c r="T7" s="35">
        <f>R44</f>
        <v>3</v>
      </c>
      <c r="U7" s="38">
        <f>S44</f>
        <v>1</v>
      </c>
      <c r="V7" s="265">
        <f t="shared" si="3"/>
        <v>21</v>
      </c>
      <c r="W7" s="257">
        <f t="shared" si="3"/>
        <v>5</v>
      </c>
      <c r="X7" s="263">
        <f>SUM(I4,I10,I13,I16,I19,I22,I25,,,)</f>
        <v>19</v>
      </c>
      <c r="Y7" s="258">
        <f>SUM(H4,H10,H13,H16,H19,H22,H25,,,)</f>
        <v>8</v>
      </c>
      <c r="Z7" s="39">
        <f t="shared" si="2"/>
        <v>40</v>
      </c>
      <c r="AA7" s="40">
        <f t="shared" si="1"/>
        <v>13</v>
      </c>
      <c r="AB7" s="41">
        <f t="shared" si="4"/>
        <v>27</v>
      </c>
      <c r="AC7" s="42"/>
      <c r="AD7" s="43">
        <f>AD6*10000+AE6*100+AF6</f>
        <v>23962740</v>
      </c>
      <c r="AE7" s="29"/>
      <c r="AF7" s="29"/>
      <c r="AH7" s="29">
        <f>IF(AD7&lt;AD10,11,10)</f>
        <v>10</v>
      </c>
      <c r="AI7" s="29">
        <f>IF(AD7&lt;AD13,AH7,AH7-1)</f>
        <v>9</v>
      </c>
      <c r="AJ7" s="29">
        <f>IF(AD7&lt;AD16,AI7,AI7-1)</f>
        <v>8</v>
      </c>
      <c r="AK7" s="29">
        <f>IF(AD7&lt;AD19,AJ7,AJ7-1)</f>
        <v>7</v>
      </c>
      <c r="AL7" s="29">
        <f>IF(AD7&lt;AD22,AK7,AK7-1)</f>
        <v>7</v>
      </c>
      <c r="AM7" s="29">
        <f>IF(AD7&lt;AD25,AL7,AL7-1)</f>
        <v>6</v>
      </c>
      <c r="AN7" s="29">
        <f>AM7-1</f>
        <v>5</v>
      </c>
      <c r="AO7" s="29">
        <f>AN7-1</f>
        <v>4</v>
      </c>
      <c r="AP7" s="29">
        <f>AO7-1</f>
        <v>3</v>
      </c>
      <c r="AQ7" s="29"/>
      <c r="AR7" s="29"/>
      <c r="AS7" s="29"/>
      <c r="AT7" s="29"/>
      <c r="AU7" s="29"/>
      <c r="AX7" s="30"/>
      <c r="AY7" s="29"/>
    </row>
    <row r="8" spans="4:51" ht="12.75" customHeight="1" thickBot="1">
      <c r="D8" s="16"/>
      <c r="E8" s="298"/>
      <c r="F8" s="192">
        <f>T38</f>
        <v>2</v>
      </c>
      <c r="G8" s="193">
        <f>U38</f>
        <v>0</v>
      </c>
      <c r="H8" s="44" t="s">
        <v>5</v>
      </c>
      <c r="I8" s="45" t="s">
        <v>5</v>
      </c>
      <c r="J8" s="46">
        <f>T39</f>
        <v>2</v>
      </c>
      <c r="K8" s="50">
        <f>U39</f>
        <v>0</v>
      </c>
      <c r="L8" s="44">
        <f>T40</f>
        <v>2</v>
      </c>
      <c r="M8" s="45">
        <f>U40</f>
        <v>0</v>
      </c>
      <c r="N8" s="46">
        <f>T41</f>
        <v>2</v>
      </c>
      <c r="O8" s="50">
        <f>U41</f>
        <v>0</v>
      </c>
      <c r="P8" s="44">
        <f>T42</f>
        <v>2</v>
      </c>
      <c r="Q8" s="45">
        <f>U42</f>
        <v>0</v>
      </c>
      <c r="R8" s="46">
        <f>T43</f>
        <v>2</v>
      </c>
      <c r="S8" s="47">
        <f>U43</f>
        <v>0</v>
      </c>
      <c r="T8" s="48">
        <f>T44</f>
        <v>2</v>
      </c>
      <c r="U8" s="51">
        <f>U44</f>
        <v>0</v>
      </c>
      <c r="V8" s="266">
        <f t="shared" si="3"/>
        <v>14</v>
      </c>
      <c r="W8" s="260">
        <f t="shared" si="3"/>
        <v>0</v>
      </c>
      <c r="X8" s="263">
        <f>SUM(I5,I11,I14,I17,I20,I23,I26,,,)</f>
        <v>10</v>
      </c>
      <c r="Y8" s="261">
        <f>SUM(H5,H11,H14,H17,H20,H23,H26,,,)</f>
        <v>4</v>
      </c>
      <c r="Z8" s="52">
        <f t="shared" si="2"/>
        <v>24</v>
      </c>
      <c r="AA8" s="53">
        <f t="shared" si="1"/>
        <v>4</v>
      </c>
      <c r="AB8" s="54"/>
      <c r="AC8" s="55"/>
      <c r="AD8" s="29"/>
      <c r="AE8" s="29"/>
      <c r="AF8" s="29"/>
      <c r="AQ8" s="29"/>
      <c r="AR8" s="29"/>
      <c r="AS8" s="29"/>
      <c r="AT8" s="29"/>
      <c r="AU8" s="29"/>
      <c r="AX8" s="30"/>
      <c r="AY8" s="29"/>
    </row>
    <row r="9" spans="4:51" ht="12.75" customHeight="1">
      <c r="D9" s="16"/>
      <c r="E9" s="296" t="s">
        <v>34</v>
      </c>
      <c r="F9" s="17">
        <f>P46</f>
        <v>75</v>
      </c>
      <c r="G9" s="18">
        <f>Q46</f>
        <v>27</v>
      </c>
      <c r="H9" s="19">
        <f>P47</f>
        <v>58</v>
      </c>
      <c r="I9" s="23">
        <f>Q47</f>
        <v>75</v>
      </c>
      <c r="J9" s="17" t="s">
        <v>5</v>
      </c>
      <c r="K9" s="18" t="s">
        <v>5</v>
      </c>
      <c r="L9" s="19">
        <f>P48</f>
        <v>74</v>
      </c>
      <c r="M9" s="23">
        <f>Q48</f>
        <v>100</v>
      </c>
      <c r="N9" s="17">
        <f>P49</f>
        <v>94</v>
      </c>
      <c r="O9" s="18">
        <f>Q49</f>
        <v>75</v>
      </c>
      <c r="P9" s="19">
        <f>P50</f>
        <v>75</v>
      </c>
      <c r="Q9" s="23">
        <f>Q50</f>
        <v>54</v>
      </c>
      <c r="R9" s="17">
        <f>P51</f>
        <v>74</v>
      </c>
      <c r="S9" s="24">
        <f>Q51</f>
        <v>91</v>
      </c>
      <c r="T9" s="117">
        <f>P52</f>
        <v>87</v>
      </c>
      <c r="U9" s="20">
        <f>Q52</f>
        <v>91</v>
      </c>
      <c r="V9" s="267">
        <f aca="true" t="shared" si="5" ref="V9:W11">SUM(F9,H9,L9,N9,P9,R9,T9,,,)</f>
        <v>537</v>
      </c>
      <c r="W9" s="254">
        <f t="shared" si="5"/>
        <v>513</v>
      </c>
      <c r="X9" s="254">
        <f>SUM(K3,K6,K12,K15,K18,K21,K24,,,)</f>
        <v>478</v>
      </c>
      <c r="Y9" s="255">
        <f>SUM(J3,J6,J12,J15,J18,J21,J24,,,)</f>
        <v>534</v>
      </c>
      <c r="Z9" s="60">
        <f t="shared" si="2"/>
        <v>1015</v>
      </c>
      <c r="AA9" s="26">
        <f t="shared" si="1"/>
        <v>1047</v>
      </c>
      <c r="AB9" s="27">
        <f t="shared" si="4"/>
        <v>-32</v>
      </c>
      <c r="AC9" s="28">
        <f>IF(AD10&lt;AD7,AP10,AP10-1)</f>
        <v>4</v>
      </c>
      <c r="AD9" s="29">
        <f>Z11*100-AA11</f>
        <v>1184</v>
      </c>
      <c r="AE9" s="29">
        <f>AB10</f>
        <v>-2</v>
      </c>
      <c r="AF9" s="29">
        <f>Z10</f>
        <v>24</v>
      </c>
      <c r="AQ9" s="29"/>
      <c r="AR9" s="29"/>
      <c r="AS9" s="29"/>
      <c r="AT9" s="29"/>
      <c r="AU9" s="29"/>
      <c r="AX9" s="30"/>
      <c r="AY9" s="29"/>
    </row>
    <row r="10" spans="4:51" ht="12.75" customHeight="1">
      <c r="D10" s="16"/>
      <c r="E10" s="297"/>
      <c r="F10" s="31">
        <f>R46</f>
        <v>3</v>
      </c>
      <c r="G10" s="32">
        <f>S46</f>
        <v>0</v>
      </c>
      <c r="H10" s="33">
        <f>R47</f>
        <v>0</v>
      </c>
      <c r="I10" s="37">
        <f>S47</f>
        <v>3</v>
      </c>
      <c r="J10" s="31" t="s">
        <v>5</v>
      </c>
      <c r="K10" s="32" t="s">
        <v>5</v>
      </c>
      <c r="L10" s="33">
        <f>R48</f>
        <v>1</v>
      </c>
      <c r="M10" s="37">
        <f>S48</f>
        <v>3</v>
      </c>
      <c r="N10" s="31">
        <f>R49</f>
        <v>3</v>
      </c>
      <c r="O10" s="32">
        <f>S49</f>
        <v>1</v>
      </c>
      <c r="P10" s="33">
        <f>R50</f>
        <v>3</v>
      </c>
      <c r="Q10" s="37">
        <f>S50</f>
        <v>0</v>
      </c>
      <c r="R10" s="31">
        <f>R51</f>
        <v>1</v>
      </c>
      <c r="S10" s="38">
        <f>S51</f>
        <v>3</v>
      </c>
      <c r="T10" s="119">
        <f>R52</f>
        <v>1</v>
      </c>
      <c r="U10" s="34">
        <f>S52</f>
        <v>3</v>
      </c>
      <c r="V10" s="265">
        <f t="shared" si="5"/>
        <v>12</v>
      </c>
      <c r="W10" s="257">
        <f t="shared" si="5"/>
        <v>13</v>
      </c>
      <c r="X10" s="257">
        <f>SUM(K4,K7,K13,K16,K19,K22,K25,,,)</f>
        <v>12</v>
      </c>
      <c r="Y10" s="258">
        <f>SUM(J4,J7,J13,J16,J19,J22,J25,,,)</f>
        <v>13</v>
      </c>
      <c r="Z10" s="39">
        <f t="shared" si="2"/>
        <v>24</v>
      </c>
      <c r="AA10" s="40">
        <f t="shared" si="1"/>
        <v>26</v>
      </c>
      <c r="AB10" s="41">
        <f t="shared" si="4"/>
        <v>-2</v>
      </c>
      <c r="AC10" s="42"/>
      <c r="AD10" s="43">
        <f>AD9*10000+AE9*100+AF9</f>
        <v>11839824</v>
      </c>
      <c r="AE10" s="29"/>
      <c r="AF10" s="29"/>
      <c r="AH10" s="29">
        <f>IF(AD10&lt;AD13,11,10)</f>
        <v>11</v>
      </c>
      <c r="AI10" s="29">
        <f>IF(AD10&lt;AD16,AH10,AH10-1)</f>
        <v>10</v>
      </c>
      <c r="AJ10" s="29">
        <f>IF(AD10&lt;AD19,AI10,AI10-1)</f>
        <v>9</v>
      </c>
      <c r="AK10" s="29">
        <f>IF(AD10&lt;AD22,AJ10,AJ10-1)</f>
        <v>9</v>
      </c>
      <c r="AL10" s="29">
        <f>IF(AD10&lt;AD25,AK10,AK10-1)</f>
        <v>8</v>
      </c>
      <c r="AM10" s="29">
        <f>IF(AD10&lt;AD4,AL10,AL10-1)</f>
        <v>7</v>
      </c>
      <c r="AN10" s="29">
        <f>AM10-1</f>
        <v>6</v>
      </c>
      <c r="AO10" s="29">
        <f>AN10-1</f>
        <v>5</v>
      </c>
      <c r="AP10" s="29">
        <f>AO10-1</f>
        <v>4</v>
      </c>
      <c r="AQ10" s="29"/>
      <c r="AR10" s="29"/>
      <c r="AS10" s="29"/>
      <c r="AT10" s="29"/>
      <c r="AU10" s="29"/>
      <c r="AX10" s="30"/>
      <c r="AY10" s="29"/>
    </row>
    <row r="11" spans="4:51" ht="12.75" customHeight="1" thickBot="1">
      <c r="D11" s="16"/>
      <c r="E11" s="298"/>
      <c r="F11" s="61">
        <f>T46</f>
        <v>2</v>
      </c>
      <c r="G11" s="62">
        <f>U46</f>
        <v>0</v>
      </c>
      <c r="H11" s="63">
        <f>T47</f>
        <v>0</v>
      </c>
      <c r="I11" s="64">
        <f>U47</f>
        <v>2</v>
      </c>
      <c r="J11" s="61" t="s">
        <v>5</v>
      </c>
      <c r="K11" s="62" t="s">
        <v>5</v>
      </c>
      <c r="L11" s="63">
        <f>T48</f>
        <v>0</v>
      </c>
      <c r="M11" s="64">
        <f>U48</f>
        <v>2</v>
      </c>
      <c r="N11" s="61">
        <f>T49</f>
        <v>2</v>
      </c>
      <c r="O11" s="62">
        <f>U49</f>
        <v>0</v>
      </c>
      <c r="P11" s="63">
        <f>T50</f>
        <v>2</v>
      </c>
      <c r="Q11" s="64">
        <f>U50</f>
        <v>0</v>
      </c>
      <c r="R11" s="61">
        <f>T51</f>
        <v>0</v>
      </c>
      <c r="S11" s="65">
        <f>U51</f>
        <v>2</v>
      </c>
      <c r="T11" s="125">
        <f>T52</f>
        <v>0</v>
      </c>
      <c r="U11" s="68">
        <f>U52</f>
        <v>2</v>
      </c>
      <c r="V11" s="268">
        <f t="shared" si="5"/>
        <v>6</v>
      </c>
      <c r="W11" s="269">
        <f t="shared" si="5"/>
        <v>8</v>
      </c>
      <c r="X11" s="269">
        <f>SUM(K5,K8,K14,K17,K20,K23,K26,,,)</f>
        <v>6</v>
      </c>
      <c r="Y11" s="270">
        <f>SUM(J5,J8,J14,J17,J20,J23,J26,,,)</f>
        <v>8</v>
      </c>
      <c r="Z11" s="66">
        <f t="shared" si="2"/>
        <v>12</v>
      </c>
      <c r="AA11" s="67">
        <f t="shared" si="1"/>
        <v>16</v>
      </c>
      <c r="AB11" s="54"/>
      <c r="AC11" s="55"/>
      <c r="AD11" s="29"/>
      <c r="AE11" s="29"/>
      <c r="AF11" s="29"/>
      <c r="AQ11" s="29"/>
      <c r="AR11" s="29"/>
      <c r="AS11" s="29"/>
      <c r="AT11" s="29"/>
      <c r="AU11" s="29"/>
      <c r="AX11" s="30"/>
      <c r="AY11" s="29"/>
    </row>
    <row r="12" spans="4:51" ht="12.75" customHeight="1">
      <c r="D12" s="16"/>
      <c r="E12" s="296" t="s">
        <v>35</v>
      </c>
      <c r="F12" s="19">
        <f>P54</f>
        <v>75</v>
      </c>
      <c r="G12" s="23">
        <f>Q54</f>
        <v>54</v>
      </c>
      <c r="H12" s="17">
        <f>P55</f>
        <v>66</v>
      </c>
      <c r="I12" s="18">
        <f>Q55</f>
        <v>76</v>
      </c>
      <c r="J12" s="19">
        <f>P56</f>
        <v>73</v>
      </c>
      <c r="K12" s="23">
        <f>Q56</f>
        <v>94</v>
      </c>
      <c r="L12" s="17" t="s">
        <v>5</v>
      </c>
      <c r="M12" s="18" t="s">
        <v>5</v>
      </c>
      <c r="N12" s="19">
        <f>P57</f>
        <v>94</v>
      </c>
      <c r="O12" s="23">
        <f>Q57</f>
        <v>76</v>
      </c>
      <c r="P12" s="17">
        <f>P58</f>
        <v>75</v>
      </c>
      <c r="Q12" s="18">
        <f>Q58</f>
        <v>56</v>
      </c>
      <c r="R12" s="170">
        <f>P59</f>
        <v>0</v>
      </c>
      <c r="S12" s="186">
        <f>Q59</f>
        <v>75</v>
      </c>
      <c r="T12" s="21">
        <f>P60</f>
        <v>96</v>
      </c>
      <c r="U12" s="24">
        <f>Q60</f>
        <v>77</v>
      </c>
      <c r="V12" s="267">
        <f aca="true" t="shared" si="6" ref="V12:W14">SUM(F12,H12,J12,N12,P12,R12,T12,,,)</f>
        <v>479</v>
      </c>
      <c r="W12" s="254">
        <f t="shared" si="6"/>
        <v>508</v>
      </c>
      <c r="X12" s="254">
        <f>SUM(M3,M6,M9,M15,M18,M21,M24,,,)</f>
        <v>516</v>
      </c>
      <c r="Y12" s="255">
        <f>SUM(L3,L6,L9,L15,L18,L21,L24,,,)</f>
        <v>551</v>
      </c>
      <c r="Z12" s="60">
        <f t="shared" si="2"/>
        <v>995</v>
      </c>
      <c r="AA12" s="26">
        <f t="shared" si="1"/>
        <v>1059</v>
      </c>
      <c r="AB12" s="27">
        <f t="shared" si="4"/>
        <v>-64</v>
      </c>
      <c r="AC12" s="28">
        <f>IF(AD13&lt;AD10,AP13,AP13-1)</f>
        <v>3</v>
      </c>
      <c r="AD12" s="29">
        <f>Z14*100-AA14</f>
        <v>1588</v>
      </c>
      <c r="AE12" s="29">
        <f>AB13</f>
        <v>3</v>
      </c>
      <c r="AF12" s="29">
        <f>Z13</f>
        <v>26</v>
      </c>
      <c r="AQ12" s="29"/>
      <c r="AR12" s="29"/>
      <c r="AS12" s="29"/>
      <c r="AT12" s="29"/>
      <c r="AU12" s="29"/>
      <c r="AX12" s="30"/>
      <c r="AY12" s="29"/>
    </row>
    <row r="13" spans="4:51" ht="12.75" customHeight="1">
      <c r="D13" s="16"/>
      <c r="E13" s="297"/>
      <c r="F13" s="33">
        <f>R54</f>
        <v>3</v>
      </c>
      <c r="G13" s="37">
        <f>S54</f>
        <v>0</v>
      </c>
      <c r="H13" s="31">
        <f>R55</f>
        <v>0</v>
      </c>
      <c r="I13" s="32">
        <f>S55</f>
        <v>3</v>
      </c>
      <c r="J13" s="33">
        <f>R56</f>
        <v>1</v>
      </c>
      <c r="K13" s="37">
        <f>S56</f>
        <v>3</v>
      </c>
      <c r="L13" s="31" t="s">
        <v>5</v>
      </c>
      <c r="M13" s="32" t="s">
        <v>5</v>
      </c>
      <c r="N13" s="33">
        <f>R57</f>
        <v>3</v>
      </c>
      <c r="O13" s="37">
        <f>S57</f>
        <v>1</v>
      </c>
      <c r="P13" s="31">
        <f>R58</f>
        <v>3</v>
      </c>
      <c r="Q13" s="32">
        <f>S58</f>
        <v>0</v>
      </c>
      <c r="R13" s="172">
        <f>R59</f>
        <v>0</v>
      </c>
      <c r="S13" s="187">
        <f>S59</f>
        <v>3</v>
      </c>
      <c r="T13" s="35">
        <f>R60</f>
        <v>3</v>
      </c>
      <c r="U13" s="38">
        <f>S60</f>
        <v>1</v>
      </c>
      <c r="V13" s="265">
        <f t="shared" si="6"/>
        <v>13</v>
      </c>
      <c r="W13" s="257">
        <f t="shared" si="6"/>
        <v>11</v>
      </c>
      <c r="X13" s="257">
        <f>SUM(M4,M7,M10,M16,M19,M22,M25,,,)</f>
        <v>13</v>
      </c>
      <c r="Y13" s="258">
        <f>SUM(L4,L7,L10,L16,L19,L22,L25,,,)</f>
        <v>12</v>
      </c>
      <c r="Z13" s="39">
        <f t="shared" si="2"/>
        <v>26</v>
      </c>
      <c r="AA13" s="40">
        <f t="shared" si="1"/>
        <v>23</v>
      </c>
      <c r="AB13" s="41">
        <f t="shared" si="4"/>
        <v>3</v>
      </c>
      <c r="AC13" s="42"/>
      <c r="AD13" s="43">
        <f>AD12*10000+AE12*100+AF12</f>
        <v>15880326</v>
      </c>
      <c r="AE13" s="29"/>
      <c r="AF13" s="29"/>
      <c r="AH13" s="29">
        <f>IF(AD13&lt;AD16,11,10)</f>
        <v>10</v>
      </c>
      <c r="AI13" s="29">
        <f>IF(AD13&lt;AD19,AH13,AH13-1)</f>
        <v>9</v>
      </c>
      <c r="AJ13" s="29">
        <f>IF(AD13&lt;AD22,AI13,AI13-1)</f>
        <v>9</v>
      </c>
      <c r="AK13" s="29">
        <f>IF(AD13&lt;AD25,AJ13,AJ13-1)</f>
        <v>8</v>
      </c>
      <c r="AL13" s="29">
        <f>IF(AD13&lt;AD4,AK13,AK13-1)</f>
        <v>7</v>
      </c>
      <c r="AM13" s="29">
        <f>IF(AD13&lt;AD7,AL13,AL13-1)</f>
        <v>7</v>
      </c>
      <c r="AN13" s="29">
        <f>AM13-1</f>
        <v>6</v>
      </c>
      <c r="AO13" s="29">
        <f>AN13-1</f>
        <v>5</v>
      </c>
      <c r="AP13" s="29">
        <f>AO13-1</f>
        <v>4</v>
      </c>
      <c r="AQ13" s="29"/>
      <c r="AR13" s="29"/>
      <c r="AS13" s="29"/>
      <c r="AT13" s="29"/>
      <c r="AU13" s="29"/>
      <c r="AX13" s="30"/>
      <c r="AY13" s="29"/>
    </row>
    <row r="14" spans="4:51" ht="12.75" customHeight="1" thickBot="1">
      <c r="D14" s="16"/>
      <c r="E14" s="298"/>
      <c r="F14" s="63">
        <f>T54</f>
        <v>2</v>
      </c>
      <c r="G14" s="64">
        <f>U54</f>
        <v>0</v>
      </c>
      <c r="H14" s="61">
        <f>T55</f>
        <v>0</v>
      </c>
      <c r="I14" s="62">
        <f>U55</f>
        <v>2</v>
      </c>
      <c r="J14" s="63">
        <f>T56</f>
        <v>0</v>
      </c>
      <c r="K14" s="64">
        <f>U56</f>
        <v>2</v>
      </c>
      <c r="L14" s="61" t="s">
        <v>5</v>
      </c>
      <c r="M14" s="62" t="s">
        <v>5</v>
      </c>
      <c r="N14" s="63">
        <f>T57</f>
        <v>2</v>
      </c>
      <c r="O14" s="64">
        <f>U57</f>
        <v>0</v>
      </c>
      <c r="P14" s="61">
        <f>T58</f>
        <v>2</v>
      </c>
      <c r="Q14" s="62">
        <f>U58</f>
        <v>0</v>
      </c>
      <c r="R14" s="174">
        <f>T59</f>
        <v>0</v>
      </c>
      <c r="S14" s="188">
        <f>U59</f>
        <v>2</v>
      </c>
      <c r="T14" s="126">
        <f>T60</f>
        <v>2</v>
      </c>
      <c r="U14" s="65">
        <f>U60</f>
        <v>0</v>
      </c>
      <c r="V14" s="268">
        <f t="shared" si="6"/>
        <v>8</v>
      </c>
      <c r="W14" s="269">
        <f t="shared" si="6"/>
        <v>6</v>
      </c>
      <c r="X14" s="269">
        <f>SUM(M5,M8,M11,M17,M20,M23,M26,,,)</f>
        <v>8</v>
      </c>
      <c r="Y14" s="270">
        <f>SUM(L5,L8,L11,L17,L20,L23,L26,,,)</f>
        <v>6</v>
      </c>
      <c r="Z14" s="66">
        <f t="shared" si="2"/>
        <v>16</v>
      </c>
      <c r="AA14" s="67">
        <f t="shared" si="1"/>
        <v>12</v>
      </c>
      <c r="AB14" s="54"/>
      <c r="AC14" s="55"/>
      <c r="AD14" s="29"/>
      <c r="AE14" s="29"/>
      <c r="AF14" s="29"/>
      <c r="AQ14" s="29"/>
      <c r="AR14" s="29"/>
      <c r="AS14" s="29"/>
      <c r="AT14" s="29"/>
      <c r="AU14" s="29"/>
      <c r="AX14" s="30"/>
      <c r="AY14" s="29"/>
    </row>
    <row r="15" spans="4:51" ht="12.75" customHeight="1">
      <c r="D15" s="16"/>
      <c r="E15" s="296" t="s">
        <v>26</v>
      </c>
      <c r="F15" s="17">
        <f>P62</f>
        <v>75</v>
      </c>
      <c r="G15" s="18">
        <f>Q62</f>
        <v>34</v>
      </c>
      <c r="H15" s="19">
        <f>P63</f>
        <v>81</v>
      </c>
      <c r="I15" s="23">
        <f>Q63</f>
        <v>98</v>
      </c>
      <c r="J15" s="17">
        <f>P64</f>
        <v>75</v>
      </c>
      <c r="K15" s="18">
        <f>Q64</f>
        <v>52</v>
      </c>
      <c r="L15" s="19">
        <f>P65</f>
        <v>86</v>
      </c>
      <c r="M15" s="23">
        <f>Q65</f>
        <v>100</v>
      </c>
      <c r="N15" s="17" t="s">
        <v>5</v>
      </c>
      <c r="O15" s="18" t="s">
        <v>5</v>
      </c>
      <c r="P15" s="19">
        <f>P66</f>
        <v>75</v>
      </c>
      <c r="Q15" s="23">
        <f>Q66</f>
        <v>54</v>
      </c>
      <c r="R15" s="17">
        <f>P67</f>
        <v>46</v>
      </c>
      <c r="S15" s="24">
        <f>Q67</f>
        <v>75</v>
      </c>
      <c r="T15" s="117">
        <f>P68</f>
        <v>102</v>
      </c>
      <c r="U15" s="20">
        <f>Q68</f>
        <v>105</v>
      </c>
      <c r="V15" s="267">
        <f>SUM(F15,H15,J15,L15,P15,R15,T15,,,)</f>
        <v>540</v>
      </c>
      <c r="W15" s="254">
        <f>SUM(G15,I15,K15,M15,Q15,S15,U15,,,)</f>
        <v>518</v>
      </c>
      <c r="X15" s="254">
        <f>SUM(O3,O6,O9,O12,O18,O21,O24,,,)</f>
        <v>538</v>
      </c>
      <c r="Y15" s="255">
        <f>SUM(N3,N6,N9,N12,N18,N21,N24,,,)</f>
        <v>584</v>
      </c>
      <c r="Z15" s="60">
        <f t="shared" si="2"/>
        <v>1078</v>
      </c>
      <c r="AA15" s="26">
        <f t="shared" si="1"/>
        <v>1102</v>
      </c>
      <c r="AB15" s="27">
        <f t="shared" si="4"/>
        <v>-24</v>
      </c>
      <c r="AC15" s="28">
        <f>IF(AD16&lt;AD13,AP16,AP16-1)</f>
        <v>6</v>
      </c>
      <c r="AD15" s="29">
        <f>Z17*100-AA17</f>
        <v>982</v>
      </c>
      <c r="AE15" s="29">
        <f>AB16</f>
        <v>-2</v>
      </c>
      <c r="AF15" s="29">
        <f>Z16</f>
        <v>25</v>
      </c>
      <c r="AQ15" s="29"/>
      <c r="AR15" s="29"/>
      <c r="AS15" s="29"/>
      <c r="AT15" s="29"/>
      <c r="AU15" s="29"/>
      <c r="AX15" s="30"/>
      <c r="AY15" s="29"/>
    </row>
    <row r="16" spans="4:51" ht="12.75" customHeight="1">
      <c r="D16" s="16"/>
      <c r="E16" s="297"/>
      <c r="F16" s="31">
        <f>R62</f>
        <v>3</v>
      </c>
      <c r="G16" s="32">
        <f>S62</f>
        <v>0</v>
      </c>
      <c r="H16" s="33">
        <f>R63</f>
        <v>1</v>
      </c>
      <c r="I16" s="37">
        <f>S63</f>
        <v>3</v>
      </c>
      <c r="J16" s="31">
        <f>R64</f>
        <v>3</v>
      </c>
      <c r="K16" s="32">
        <f>S64</f>
        <v>0</v>
      </c>
      <c r="L16" s="33">
        <f>R65</f>
        <v>1</v>
      </c>
      <c r="M16" s="37">
        <f>S65</f>
        <v>3</v>
      </c>
      <c r="N16" s="31" t="s">
        <v>5</v>
      </c>
      <c r="O16" s="32" t="s">
        <v>5</v>
      </c>
      <c r="P16" s="33">
        <f>R66</f>
        <v>3</v>
      </c>
      <c r="Q16" s="37">
        <f>S66</f>
        <v>0</v>
      </c>
      <c r="R16" s="31">
        <f>R67</f>
        <v>0</v>
      </c>
      <c r="S16" s="38">
        <f>S67</f>
        <v>3</v>
      </c>
      <c r="T16" s="119">
        <f>R68</f>
        <v>2</v>
      </c>
      <c r="U16" s="34">
        <f>S68</f>
        <v>3</v>
      </c>
      <c r="V16" s="265">
        <f>SUM(F16,H16,J16,L16,P16,R16,T16,,,)</f>
        <v>13</v>
      </c>
      <c r="W16" s="257">
        <f>SUM(G16,I16,K16,M16,Q16,S16,U16,,,)</f>
        <v>12</v>
      </c>
      <c r="X16" s="257">
        <f>SUM(O4,O7,O10,O13,O19,O22,O25,,,)</f>
        <v>12</v>
      </c>
      <c r="Y16" s="258">
        <f>SUM(N4,N7,N10,N13,N19,N22,N25,,,)</f>
        <v>15</v>
      </c>
      <c r="Z16" s="39">
        <f t="shared" si="2"/>
        <v>25</v>
      </c>
      <c r="AA16" s="40">
        <f t="shared" si="1"/>
        <v>27</v>
      </c>
      <c r="AB16" s="41">
        <f t="shared" si="4"/>
        <v>-2</v>
      </c>
      <c r="AC16" s="42"/>
      <c r="AD16" s="43">
        <f>AD15*10000+AE15*100+AF15</f>
        <v>9819825</v>
      </c>
      <c r="AE16" s="29"/>
      <c r="AF16" s="29"/>
      <c r="AH16" s="29">
        <f>IF(AD16&lt;AD19,11,10)</f>
        <v>10</v>
      </c>
      <c r="AI16" s="29">
        <f>IF(AD16&lt;AD22,AH16,AH16-1)</f>
        <v>10</v>
      </c>
      <c r="AJ16" s="29">
        <f>IF(AD16&lt;AD25,AI16,AI16-1)</f>
        <v>10</v>
      </c>
      <c r="AK16" s="29">
        <f>IF(AD16&lt;AD4,AJ16,AJ16-1)</f>
        <v>9</v>
      </c>
      <c r="AL16" s="29">
        <f>IF(AD16&lt;AD7,AK16,AK16-1)</f>
        <v>9</v>
      </c>
      <c r="AM16" s="29">
        <f>IF(AD16&lt;AD10,AL16,AL16-1)</f>
        <v>9</v>
      </c>
      <c r="AN16" s="29">
        <f>AM16-1</f>
        <v>8</v>
      </c>
      <c r="AO16" s="29">
        <f>AN16-1</f>
        <v>7</v>
      </c>
      <c r="AP16" s="29">
        <f>AO16-1</f>
        <v>6</v>
      </c>
      <c r="AQ16" s="29"/>
      <c r="AR16" s="29"/>
      <c r="AS16" s="29"/>
      <c r="AT16" s="29"/>
      <c r="AU16" s="29"/>
      <c r="AX16" s="30"/>
      <c r="AY16" s="29"/>
    </row>
    <row r="17" spans="4:51" ht="12.75" customHeight="1" thickBot="1">
      <c r="D17" s="16"/>
      <c r="E17" s="298"/>
      <c r="F17" s="61">
        <f>T62</f>
        <v>2</v>
      </c>
      <c r="G17" s="62">
        <f>U62</f>
        <v>0</v>
      </c>
      <c r="H17" s="63">
        <f>T63</f>
        <v>0</v>
      </c>
      <c r="I17" s="64">
        <f>U63</f>
        <v>2</v>
      </c>
      <c r="J17" s="61">
        <f>T64</f>
        <v>2</v>
      </c>
      <c r="K17" s="62">
        <f>U64</f>
        <v>0</v>
      </c>
      <c r="L17" s="63">
        <f>T65</f>
        <v>0</v>
      </c>
      <c r="M17" s="64">
        <f>U65</f>
        <v>2</v>
      </c>
      <c r="N17" s="61" t="s">
        <v>5</v>
      </c>
      <c r="O17" s="62" t="s">
        <v>5</v>
      </c>
      <c r="P17" s="63">
        <f>T66</f>
        <v>2</v>
      </c>
      <c r="Q17" s="64">
        <f>U66</f>
        <v>0</v>
      </c>
      <c r="R17" s="61">
        <f>T67</f>
        <v>0</v>
      </c>
      <c r="S17" s="65">
        <f>U67</f>
        <v>2</v>
      </c>
      <c r="T17" s="125">
        <f>T68</f>
        <v>0</v>
      </c>
      <c r="U17" s="68">
        <f>U68</f>
        <v>2</v>
      </c>
      <c r="V17" s="268">
        <f>SUM(F17,H17,J17,L17,P17,R17,T17,,,)</f>
        <v>6</v>
      </c>
      <c r="W17" s="269">
        <f>SUM(G17,I17,K17,M17,Q17,S17,U17,,)</f>
        <v>8</v>
      </c>
      <c r="X17" s="269">
        <f>SUM(O5,O8,O11,O14,O20,O23,O26,,,)</f>
        <v>4</v>
      </c>
      <c r="Y17" s="270">
        <f>SUM(N5,N8,N11,N14,N20,N23,N26,,,)</f>
        <v>10</v>
      </c>
      <c r="Z17" s="66">
        <f t="shared" si="2"/>
        <v>10</v>
      </c>
      <c r="AA17" s="67">
        <f t="shared" si="1"/>
        <v>18</v>
      </c>
      <c r="AB17" s="54"/>
      <c r="AC17" s="55"/>
      <c r="AD17" s="29"/>
      <c r="AE17" s="29"/>
      <c r="AF17" s="29"/>
      <c r="AQ17" s="29"/>
      <c r="AR17" s="29"/>
      <c r="AS17" s="29"/>
      <c r="AT17" s="29"/>
      <c r="AU17" s="29"/>
      <c r="AX17" s="30"/>
      <c r="AY17" s="29"/>
    </row>
    <row r="18" spans="4:51" ht="12.75" customHeight="1">
      <c r="D18" s="16"/>
      <c r="E18" s="296" t="s">
        <v>42</v>
      </c>
      <c r="F18" s="19">
        <f>P70</f>
        <v>76</v>
      </c>
      <c r="G18" s="23">
        <f>Q70</f>
        <v>56</v>
      </c>
      <c r="H18" s="17">
        <f>P71</f>
        <v>84</v>
      </c>
      <c r="I18" s="18">
        <f>Q71</f>
        <v>98</v>
      </c>
      <c r="J18" s="19">
        <f>P72</f>
        <v>59</v>
      </c>
      <c r="K18" s="23">
        <f>Q72</f>
        <v>76</v>
      </c>
      <c r="L18" s="17">
        <f>P73</f>
        <v>94</v>
      </c>
      <c r="M18" s="18">
        <f>Q73</f>
        <v>90</v>
      </c>
      <c r="N18" s="19">
        <f>P74</f>
        <v>108</v>
      </c>
      <c r="O18" s="23">
        <f>Q74</f>
        <v>103</v>
      </c>
      <c r="P18" s="17" t="s">
        <v>5</v>
      </c>
      <c r="Q18" s="18" t="s">
        <v>5</v>
      </c>
      <c r="R18" s="19">
        <f>P75</f>
        <v>53</v>
      </c>
      <c r="S18" s="20">
        <f>Q75</f>
        <v>75</v>
      </c>
      <c r="T18" s="21">
        <f>P76</f>
        <v>104</v>
      </c>
      <c r="U18" s="24">
        <f>Q76</f>
        <v>112</v>
      </c>
      <c r="V18" s="267">
        <f aca="true" t="shared" si="7" ref="V18:W20">SUM(F18,H18,J18,L18,N18,R18,T18,,,)</f>
        <v>578</v>
      </c>
      <c r="W18" s="254">
        <f t="shared" si="7"/>
        <v>610</v>
      </c>
      <c r="X18" s="254">
        <f>SUM(Q3,Q6,Q9,Q12,Q15,Q21,Q24,,,)</f>
        <v>447</v>
      </c>
      <c r="Y18" s="255">
        <f>SUM(P3,P6,P9,P12,P15,P21,P24,,,)</f>
        <v>536</v>
      </c>
      <c r="Z18" s="60">
        <f t="shared" si="2"/>
        <v>1025</v>
      </c>
      <c r="AA18" s="26">
        <f t="shared" si="1"/>
        <v>1146</v>
      </c>
      <c r="AB18" s="27">
        <f t="shared" si="4"/>
        <v>-121</v>
      </c>
      <c r="AC18" s="28">
        <f>IF(AD19&lt;AD16,AP19,AP19-1)</f>
        <v>7</v>
      </c>
      <c r="AD18" s="29">
        <f>Z20*100-AA20</f>
        <v>982</v>
      </c>
      <c r="AE18" s="29">
        <f>AB19</f>
        <v>-12</v>
      </c>
      <c r="AF18" s="29">
        <f>Z19</f>
        <v>19</v>
      </c>
      <c r="AQ18" s="29"/>
      <c r="AR18" s="29"/>
      <c r="AS18" s="29"/>
      <c r="AT18" s="29"/>
      <c r="AU18" s="29"/>
      <c r="AX18" s="30"/>
      <c r="AY18" s="29"/>
    </row>
    <row r="19" spans="4:51" ht="12.75" customHeight="1">
      <c r="D19" s="16"/>
      <c r="E19" s="297"/>
      <c r="F19" s="33">
        <f>R70</f>
        <v>3</v>
      </c>
      <c r="G19" s="37">
        <f>S70</f>
        <v>0</v>
      </c>
      <c r="H19" s="31">
        <f>R71</f>
        <v>1</v>
      </c>
      <c r="I19" s="32">
        <f>S71</f>
        <v>3</v>
      </c>
      <c r="J19" s="33">
        <f>R72</f>
        <v>0</v>
      </c>
      <c r="K19" s="37">
        <f>S72</f>
        <v>3</v>
      </c>
      <c r="L19" s="31">
        <f>R73</f>
        <v>3</v>
      </c>
      <c r="M19" s="32">
        <f>S73</f>
        <v>1</v>
      </c>
      <c r="N19" s="33">
        <f>R74</f>
        <v>3</v>
      </c>
      <c r="O19" s="37">
        <f>S74</f>
        <v>2</v>
      </c>
      <c r="P19" s="31" t="s">
        <v>5</v>
      </c>
      <c r="Q19" s="32" t="s">
        <v>5</v>
      </c>
      <c r="R19" s="33">
        <f>R75</f>
        <v>0</v>
      </c>
      <c r="S19" s="34">
        <f>S75</f>
        <v>3</v>
      </c>
      <c r="T19" s="35">
        <f>R76</f>
        <v>2</v>
      </c>
      <c r="U19" s="38">
        <f>S76</f>
        <v>3</v>
      </c>
      <c r="V19" s="265">
        <f t="shared" si="7"/>
        <v>12</v>
      </c>
      <c r="W19" s="257">
        <f t="shared" si="7"/>
        <v>15</v>
      </c>
      <c r="X19" s="257">
        <f>SUM(Q4,Q7,Q10,Q13,Q16,Q22,Q25,,,)</f>
        <v>7</v>
      </c>
      <c r="Y19" s="258">
        <f>SUM(P4,P7,P10,P13,P16,P22,P25,,,)</f>
        <v>16</v>
      </c>
      <c r="Z19" s="39">
        <f t="shared" si="2"/>
        <v>19</v>
      </c>
      <c r="AA19" s="40">
        <f t="shared" si="1"/>
        <v>31</v>
      </c>
      <c r="AB19" s="41">
        <f t="shared" si="4"/>
        <v>-12</v>
      </c>
      <c r="AC19" s="42"/>
      <c r="AD19" s="43">
        <f>AD18*10000+AE18*100+AF18</f>
        <v>9818819</v>
      </c>
      <c r="AE19" s="29"/>
      <c r="AF19" s="29"/>
      <c r="AH19" s="29">
        <f>IF(AD19&lt;AD22,11,10)</f>
        <v>11</v>
      </c>
      <c r="AI19" s="29">
        <f>IF(AD19&lt;AD25,AH19,AH19-1)</f>
        <v>11</v>
      </c>
      <c r="AJ19" s="29">
        <f>IF(AD19&lt;AD4,AI19,AI19-1)</f>
        <v>10</v>
      </c>
      <c r="AK19" s="29">
        <f>IF(AD19&lt;AD7,AJ19,AJ19-1)</f>
        <v>10</v>
      </c>
      <c r="AL19" s="29">
        <f>IF(AD19&lt;AD10,AK19,AK19-1)</f>
        <v>10</v>
      </c>
      <c r="AM19" s="29">
        <f>IF(AD19&lt;AD13,AL19,AL19-1)</f>
        <v>10</v>
      </c>
      <c r="AN19" s="29">
        <f>AM19-1</f>
        <v>9</v>
      </c>
      <c r="AO19" s="29">
        <f>AN19-1</f>
        <v>8</v>
      </c>
      <c r="AP19" s="29">
        <f>AO19-1</f>
        <v>7</v>
      </c>
      <c r="AQ19" s="29"/>
      <c r="AR19" s="29"/>
      <c r="AS19" s="29"/>
      <c r="AT19" s="29"/>
      <c r="AU19" s="29"/>
      <c r="AX19" s="30"/>
      <c r="AY19" s="29"/>
    </row>
    <row r="20" spans="4:51" ht="12.75" customHeight="1" thickBot="1">
      <c r="D20" s="16"/>
      <c r="E20" s="298"/>
      <c r="F20" s="63">
        <f>T70</f>
        <v>2</v>
      </c>
      <c r="G20" s="64">
        <f>U70</f>
        <v>0</v>
      </c>
      <c r="H20" s="61">
        <f>T71</f>
        <v>0</v>
      </c>
      <c r="I20" s="62">
        <f>U71</f>
        <v>2</v>
      </c>
      <c r="J20" s="63">
        <f>T72</f>
        <v>0</v>
      </c>
      <c r="K20" s="64">
        <f>U72</f>
        <v>2</v>
      </c>
      <c r="L20" s="61">
        <f>T73</f>
        <v>2</v>
      </c>
      <c r="M20" s="62">
        <f>U73</f>
        <v>0</v>
      </c>
      <c r="N20" s="63">
        <f>T74</f>
        <v>2</v>
      </c>
      <c r="O20" s="64">
        <f>U74</f>
        <v>0</v>
      </c>
      <c r="P20" s="61" t="s">
        <v>5</v>
      </c>
      <c r="Q20" s="62" t="s">
        <v>5</v>
      </c>
      <c r="R20" s="63">
        <f>T75</f>
        <v>0</v>
      </c>
      <c r="S20" s="68">
        <f>U75</f>
        <v>2</v>
      </c>
      <c r="T20" s="126">
        <f>T76</f>
        <v>0</v>
      </c>
      <c r="U20" s="65">
        <f>U76</f>
        <v>2</v>
      </c>
      <c r="V20" s="268">
        <f t="shared" si="7"/>
        <v>6</v>
      </c>
      <c r="W20" s="269">
        <f t="shared" si="7"/>
        <v>8</v>
      </c>
      <c r="X20" s="269">
        <f>SUM(Q5,Q8,Q11,Q14,Q17,Q23,Q26,,,)</f>
        <v>4</v>
      </c>
      <c r="Y20" s="270">
        <f>SUM(P5,P8,P11,P14,P17,P23,P26,,,)</f>
        <v>10</v>
      </c>
      <c r="Z20" s="66">
        <f t="shared" si="2"/>
        <v>10</v>
      </c>
      <c r="AA20" s="67">
        <f t="shared" si="1"/>
        <v>18</v>
      </c>
      <c r="AB20" s="54"/>
      <c r="AC20" s="55"/>
      <c r="AD20" s="29"/>
      <c r="AE20" s="29"/>
      <c r="AF20" s="29"/>
      <c r="AQ20" s="29"/>
      <c r="AR20" s="29"/>
      <c r="AS20" s="29"/>
      <c r="AT20" s="29"/>
      <c r="AU20" s="29"/>
      <c r="AX20" s="30"/>
      <c r="AY20" s="29"/>
    </row>
    <row r="21" spans="4:51" ht="12.75" customHeight="1">
      <c r="D21" s="16"/>
      <c r="E21" s="296" t="s">
        <v>43</v>
      </c>
      <c r="F21" s="17">
        <f>P78</f>
        <v>75</v>
      </c>
      <c r="G21" s="18">
        <f>Q78</f>
        <v>37</v>
      </c>
      <c r="H21" s="19">
        <f>P79</f>
        <v>111</v>
      </c>
      <c r="I21" s="23">
        <f>Q79</f>
        <v>100</v>
      </c>
      <c r="J21" s="180">
        <f>P80</f>
        <v>75</v>
      </c>
      <c r="K21" s="181">
        <f>Q80</f>
        <v>0</v>
      </c>
      <c r="L21" s="170">
        <f>P81</f>
        <v>75</v>
      </c>
      <c r="M21" s="171">
        <f>Q81</f>
        <v>0</v>
      </c>
      <c r="N21" s="17">
        <f>P82</f>
        <v>110</v>
      </c>
      <c r="O21" s="18">
        <f>Q82</f>
        <v>80</v>
      </c>
      <c r="P21" s="19">
        <f>P83</f>
        <v>75</v>
      </c>
      <c r="Q21" s="23">
        <f>Q83</f>
        <v>42</v>
      </c>
      <c r="R21" s="17" t="s">
        <v>5</v>
      </c>
      <c r="S21" s="24" t="s">
        <v>5</v>
      </c>
      <c r="T21" s="117">
        <f>P84</f>
        <v>77</v>
      </c>
      <c r="U21" s="20">
        <f>Q84</f>
        <v>66</v>
      </c>
      <c r="V21" s="253">
        <f aca="true" t="shared" si="8" ref="V21:W23">SUM(F21,H21,J21,L21,N21,P21,T21,,,)</f>
        <v>598</v>
      </c>
      <c r="W21" s="254">
        <f t="shared" si="8"/>
        <v>325</v>
      </c>
      <c r="X21" s="254">
        <f>SUM(S3,S6,S9,S12,S15,S18,S24,,,)</f>
        <v>565</v>
      </c>
      <c r="Y21" s="255">
        <f>SUM(R3,R6,R9,R12,R15,R18,R24,,,)</f>
        <v>376</v>
      </c>
      <c r="Z21" s="60">
        <f t="shared" si="2"/>
        <v>1163</v>
      </c>
      <c r="AA21" s="26">
        <f t="shared" si="1"/>
        <v>701</v>
      </c>
      <c r="AB21" s="27">
        <f t="shared" si="4"/>
        <v>462</v>
      </c>
      <c r="AC21" s="28">
        <f>IF(AD22&lt;AD19,AP22,AP22-1)</f>
        <v>1</v>
      </c>
      <c r="AD21" s="29">
        <f>Z23*100-AA23</f>
        <v>2598</v>
      </c>
      <c r="AE21" s="29">
        <f>AB22</f>
        <v>33</v>
      </c>
      <c r="AF21" s="29">
        <f>Z22</f>
        <v>41</v>
      </c>
      <c r="AQ21" s="29"/>
      <c r="AR21" s="29"/>
      <c r="AS21" s="29"/>
      <c r="AT21" s="29"/>
      <c r="AU21" s="29"/>
      <c r="AX21" s="30"/>
      <c r="AY21" s="29"/>
    </row>
    <row r="22" spans="4:51" ht="12.75" customHeight="1">
      <c r="D22" s="16"/>
      <c r="E22" s="297"/>
      <c r="F22" s="31">
        <f>R78</f>
        <v>3</v>
      </c>
      <c r="G22" s="32">
        <f>S78</f>
        <v>0</v>
      </c>
      <c r="H22" s="33">
        <f>R79</f>
        <v>3</v>
      </c>
      <c r="I22" s="37">
        <f>S79</f>
        <v>2</v>
      </c>
      <c r="J22" s="182">
        <f>R80</f>
        <v>3</v>
      </c>
      <c r="K22" s="183">
        <f>S80</f>
        <v>0</v>
      </c>
      <c r="L22" s="172">
        <f>R81</f>
        <v>3</v>
      </c>
      <c r="M22" s="173">
        <f>S81</f>
        <v>0</v>
      </c>
      <c r="N22" s="31">
        <f>R82</f>
        <v>3</v>
      </c>
      <c r="O22" s="32">
        <f>S82</f>
        <v>2</v>
      </c>
      <c r="P22" s="33">
        <f>R83</f>
        <v>3</v>
      </c>
      <c r="Q22" s="37">
        <f>S83</f>
        <v>0</v>
      </c>
      <c r="R22" s="31" t="s">
        <v>5</v>
      </c>
      <c r="S22" s="38" t="s">
        <v>5</v>
      </c>
      <c r="T22" s="119">
        <f>R84</f>
        <v>3</v>
      </c>
      <c r="U22" s="34">
        <f>S84</f>
        <v>0</v>
      </c>
      <c r="V22" s="256">
        <f t="shared" si="8"/>
        <v>21</v>
      </c>
      <c r="W22" s="257">
        <f t="shared" si="8"/>
        <v>4</v>
      </c>
      <c r="X22" s="257">
        <f>SUM(S4,S7,S10,S13,S16,S19,S25,,,)</f>
        <v>20</v>
      </c>
      <c r="Y22" s="258">
        <f>SUM(R4,R7,R10,R13,R16,R19,R25,,,)</f>
        <v>4</v>
      </c>
      <c r="Z22" s="39">
        <f t="shared" si="2"/>
        <v>41</v>
      </c>
      <c r="AA22" s="40">
        <f t="shared" si="1"/>
        <v>8</v>
      </c>
      <c r="AB22" s="41">
        <f t="shared" si="4"/>
        <v>33</v>
      </c>
      <c r="AC22" s="42"/>
      <c r="AD22" s="43">
        <f>AD21*10000+AE21*100+AF21</f>
        <v>25983341</v>
      </c>
      <c r="AE22" s="29"/>
      <c r="AF22" s="29"/>
      <c r="AH22" s="29">
        <f>IF(AD22&lt;AD25,11,10)</f>
        <v>10</v>
      </c>
      <c r="AI22" s="29">
        <f>IF(AD22&lt;AD4,AH22,AH22-1)</f>
        <v>9</v>
      </c>
      <c r="AJ22" s="29">
        <f>IF(AD22&lt;AD7,AI22,AI22-1)</f>
        <v>8</v>
      </c>
      <c r="AK22" s="29">
        <f>IF(AD22&lt;AD10,AJ22,AJ22-1)</f>
        <v>7</v>
      </c>
      <c r="AL22" s="29">
        <f>IF(AD22&lt;AD13,AK22,AK22-1)</f>
        <v>6</v>
      </c>
      <c r="AM22" s="29">
        <f>IF(AD22&lt;AD16,AL22,AL22-1)</f>
        <v>5</v>
      </c>
      <c r="AN22" s="29">
        <f>AM22-1</f>
        <v>4</v>
      </c>
      <c r="AO22" s="29">
        <f>AN22-1</f>
        <v>3</v>
      </c>
      <c r="AP22" s="29">
        <f>AO22-1</f>
        <v>2</v>
      </c>
      <c r="AQ22" s="29"/>
      <c r="AR22" s="29"/>
      <c r="AS22" s="29"/>
      <c r="AT22" s="29"/>
      <c r="AU22" s="29"/>
      <c r="AX22" s="30"/>
      <c r="AY22" s="29"/>
    </row>
    <row r="23" spans="4:51" ht="12.75" customHeight="1" thickBot="1">
      <c r="D23" s="16"/>
      <c r="E23" s="298"/>
      <c r="F23" s="44">
        <f>T78</f>
        <v>2</v>
      </c>
      <c r="G23" s="45">
        <f>U78</f>
        <v>0</v>
      </c>
      <c r="H23" s="46">
        <f>T79</f>
        <v>2</v>
      </c>
      <c r="I23" s="50">
        <f>U79</f>
        <v>0</v>
      </c>
      <c r="J23" s="184">
        <f>T80</f>
        <v>2</v>
      </c>
      <c r="K23" s="185">
        <f>U80</f>
        <v>0</v>
      </c>
      <c r="L23" s="192">
        <f>T81</f>
        <v>2</v>
      </c>
      <c r="M23" s="193">
        <f>U81</f>
        <v>0</v>
      </c>
      <c r="N23" s="44">
        <f>T82</f>
        <v>2</v>
      </c>
      <c r="O23" s="45">
        <f>U82</f>
        <v>0</v>
      </c>
      <c r="P23" s="46">
        <f>T83</f>
        <v>2</v>
      </c>
      <c r="Q23" s="50">
        <f>U83</f>
        <v>0</v>
      </c>
      <c r="R23" s="44" t="s">
        <v>5</v>
      </c>
      <c r="S23" s="51" t="s">
        <v>5</v>
      </c>
      <c r="T23" s="121">
        <f>T84</f>
        <v>2</v>
      </c>
      <c r="U23" s="47">
        <f>U84</f>
        <v>0</v>
      </c>
      <c r="V23" s="259">
        <f t="shared" si="8"/>
        <v>14</v>
      </c>
      <c r="W23" s="260">
        <f t="shared" si="8"/>
        <v>0</v>
      </c>
      <c r="X23" s="260">
        <f>SUM(S5,S8,S11,S14,S17,S20,S26,,,)</f>
        <v>12</v>
      </c>
      <c r="Y23" s="261">
        <f>SUM(R5,R8,R11,R14,R17,R20,R26,,,)</f>
        <v>2</v>
      </c>
      <c r="Z23" s="52">
        <f t="shared" si="2"/>
        <v>26</v>
      </c>
      <c r="AA23" s="53">
        <f t="shared" si="1"/>
        <v>2</v>
      </c>
      <c r="AB23" s="54"/>
      <c r="AC23" s="55"/>
      <c r="AD23" s="29"/>
      <c r="AE23" s="29"/>
      <c r="AF23" s="29"/>
      <c r="AQ23" s="29"/>
      <c r="AR23" s="29"/>
      <c r="AS23" s="29"/>
      <c r="AT23" s="29"/>
      <c r="AU23" s="29"/>
      <c r="AX23" s="30"/>
      <c r="AY23" s="29"/>
    </row>
    <row r="24" spans="4:51" ht="12.75" customHeight="1">
      <c r="D24" s="16"/>
      <c r="E24" s="296" t="s">
        <v>44</v>
      </c>
      <c r="F24" s="58">
        <f>P86</f>
        <v>49</v>
      </c>
      <c r="G24" s="115">
        <f>Q86</f>
        <v>75</v>
      </c>
      <c r="H24" s="56">
        <f>P87</f>
        <v>108</v>
      </c>
      <c r="I24" s="57">
        <f>Q87</f>
        <v>103</v>
      </c>
      <c r="J24" s="58">
        <f>P88</f>
        <v>103</v>
      </c>
      <c r="K24" s="115">
        <f>Q88</f>
        <v>106</v>
      </c>
      <c r="L24" s="56">
        <f>P89</f>
        <v>85</v>
      </c>
      <c r="M24" s="57">
        <f>Q89</f>
        <v>92</v>
      </c>
      <c r="N24" s="58">
        <f>P90</f>
        <v>57</v>
      </c>
      <c r="O24" s="115">
        <f>Q90</f>
        <v>75</v>
      </c>
      <c r="P24" s="56">
        <f>P91</f>
        <v>87</v>
      </c>
      <c r="Q24" s="57">
        <f>Q91</f>
        <v>95</v>
      </c>
      <c r="R24" s="58">
        <f>P92</f>
        <v>52</v>
      </c>
      <c r="S24" s="59">
        <f>Q92</f>
        <v>75</v>
      </c>
      <c r="T24" s="122" t="s">
        <v>5</v>
      </c>
      <c r="U24" s="113" t="s">
        <v>5</v>
      </c>
      <c r="V24" s="262">
        <f>SUM(F24,H24,J24,L24,N24,P24,R24,,,)</f>
        <v>541</v>
      </c>
      <c r="W24" s="263">
        <f>SUM(G24,I24,K24,M24,O24,Q24,S24,,)</f>
        <v>621</v>
      </c>
      <c r="X24" s="263">
        <f>SUM(U3,U6,U9,U12,U15,U18,U21,,,)</f>
        <v>604</v>
      </c>
      <c r="Y24" s="264">
        <f>SUM(T3,T6,T9,T12,T15,T18,T21,,,)</f>
        <v>607</v>
      </c>
      <c r="Z24" s="128">
        <f t="shared" si="2"/>
        <v>1145</v>
      </c>
      <c r="AA24" s="129">
        <f t="shared" si="1"/>
        <v>1228</v>
      </c>
      <c r="AB24" s="27">
        <f t="shared" si="4"/>
        <v>-83</v>
      </c>
      <c r="AC24" s="28">
        <f>IF(AD25&lt;AD22,AP25,AP25-1)</f>
        <v>5</v>
      </c>
      <c r="AD24" s="29">
        <f>Z26*100-AA26</f>
        <v>1184</v>
      </c>
      <c r="AE24" s="29">
        <f>AB25</f>
        <v>-11</v>
      </c>
      <c r="AF24" s="29">
        <f>Z25</f>
        <v>22</v>
      </c>
      <c r="AQ24" s="29"/>
      <c r="AR24" s="29"/>
      <c r="AS24" s="29"/>
      <c r="AT24" s="29"/>
      <c r="AU24" s="29"/>
      <c r="AX24" s="30"/>
      <c r="AY24" s="29"/>
    </row>
    <row r="25" spans="4:51" ht="12.75" customHeight="1">
      <c r="D25" s="16"/>
      <c r="E25" s="297"/>
      <c r="F25" s="33">
        <f>R86</f>
        <v>0</v>
      </c>
      <c r="G25" s="37">
        <f>S86</f>
        <v>3</v>
      </c>
      <c r="H25" s="31">
        <f>R87</f>
        <v>3</v>
      </c>
      <c r="I25" s="32">
        <f>S87</f>
        <v>2</v>
      </c>
      <c r="J25" s="33">
        <f>R88</f>
        <v>3</v>
      </c>
      <c r="K25" s="37">
        <f>S88</f>
        <v>2</v>
      </c>
      <c r="L25" s="31">
        <f>R89</f>
        <v>1</v>
      </c>
      <c r="M25" s="32">
        <f>S89</f>
        <v>3</v>
      </c>
      <c r="N25" s="33">
        <f>R90</f>
        <v>0</v>
      </c>
      <c r="O25" s="37">
        <f>S90</f>
        <v>3</v>
      </c>
      <c r="P25" s="31">
        <f>R91</f>
        <v>1</v>
      </c>
      <c r="Q25" s="32">
        <f>S91</f>
        <v>3</v>
      </c>
      <c r="R25" s="33">
        <f>R92</f>
        <v>0</v>
      </c>
      <c r="S25" s="34">
        <f>S92</f>
        <v>3</v>
      </c>
      <c r="T25" s="35" t="s">
        <v>5</v>
      </c>
      <c r="U25" s="38" t="s">
        <v>5</v>
      </c>
      <c r="V25" s="265">
        <f>SUM(F25,H25,J25,L25,N25,P25,R25,,,)</f>
        <v>8</v>
      </c>
      <c r="W25" s="257">
        <f>SUM(G25,I25,K25,M25,O25,Q25,S25,,,)</f>
        <v>19</v>
      </c>
      <c r="X25" s="257">
        <f>SUM(U4,U7,U10,U13,U16,U19,U22,,,)</f>
        <v>14</v>
      </c>
      <c r="Y25" s="258">
        <f>SUM(T4,T7,T10,T13,T16,T19,T22,,,)</f>
        <v>14</v>
      </c>
      <c r="Z25" s="39">
        <f t="shared" si="2"/>
        <v>22</v>
      </c>
      <c r="AA25" s="40">
        <f t="shared" si="1"/>
        <v>33</v>
      </c>
      <c r="AB25" s="41">
        <f t="shared" si="4"/>
        <v>-11</v>
      </c>
      <c r="AC25" s="42"/>
      <c r="AD25" s="43">
        <f>AD24*10000+AE24*100+AF24</f>
        <v>11838922</v>
      </c>
      <c r="AE25" s="29"/>
      <c r="AF25" s="29"/>
      <c r="AH25" s="29">
        <f>IF(AD25&lt;AD4,11,10)</f>
        <v>10</v>
      </c>
      <c r="AI25" s="29">
        <f>IF(AD25&lt;AD7,AH25,AH25-1)</f>
        <v>10</v>
      </c>
      <c r="AJ25" s="29">
        <f>IF(AD25&lt;AD10,AI25,AI25-1)</f>
        <v>10</v>
      </c>
      <c r="AK25" s="29">
        <f>IF(AD25&lt;AD13,AJ25,AJ25-1)</f>
        <v>10</v>
      </c>
      <c r="AL25" s="29">
        <f>IF(AD25&lt;AD16,AK25,AK25-1)</f>
        <v>9</v>
      </c>
      <c r="AM25" s="29">
        <f>IF(AD25&lt;AD19,AL25,AL25-1)</f>
        <v>8</v>
      </c>
      <c r="AN25" s="29">
        <f>AM25-1</f>
        <v>7</v>
      </c>
      <c r="AO25" s="29">
        <f>AN25-1</f>
        <v>6</v>
      </c>
      <c r="AP25" s="29">
        <f>AO25-1</f>
        <v>5</v>
      </c>
      <c r="AQ25" s="29"/>
      <c r="AR25" s="29"/>
      <c r="AS25" s="29"/>
      <c r="AT25" s="29"/>
      <c r="AU25" s="29"/>
      <c r="AX25" s="30"/>
      <c r="AY25" s="29"/>
    </row>
    <row r="26" spans="4:51" ht="12.75" customHeight="1" thickBot="1">
      <c r="D26" s="16"/>
      <c r="E26" s="298"/>
      <c r="F26" s="46">
        <f>T86</f>
        <v>0</v>
      </c>
      <c r="G26" s="50">
        <f>U86</f>
        <v>2</v>
      </c>
      <c r="H26" s="44">
        <f>T87</f>
        <v>2</v>
      </c>
      <c r="I26" s="45">
        <f>U87</f>
        <v>0</v>
      </c>
      <c r="J26" s="46">
        <f>T88</f>
        <v>2</v>
      </c>
      <c r="K26" s="50">
        <f>U88</f>
        <v>0</v>
      </c>
      <c r="L26" s="44">
        <f>T89</f>
        <v>0</v>
      </c>
      <c r="M26" s="45">
        <f>U89</f>
        <v>2</v>
      </c>
      <c r="N26" s="46">
        <f>T90</f>
        <v>0</v>
      </c>
      <c r="O26" s="50">
        <f>U90</f>
        <v>2</v>
      </c>
      <c r="P26" s="44">
        <f>T91</f>
        <v>0</v>
      </c>
      <c r="Q26" s="45">
        <f>U91</f>
        <v>2</v>
      </c>
      <c r="R26" s="46">
        <f>T92</f>
        <v>0</v>
      </c>
      <c r="S26" s="47">
        <f>U92</f>
        <v>2</v>
      </c>
      <c r="T26" s="48" t="s">
        <v>5</v>
      </c>
      <c r="U26" s="51" t="s">
        <v>5</v>
      </c>
      <c r="V26" s="266">
        <f>SUM(F26,H26,J26,L26,N26,P26,R26,,,)</f>
        <v>4</v>
      </c>
      <c r="W26" s="260">
        <f>SUM(G26,I26,K26,M26,O26,Q26,S26,,,)</f>
        <v>10</v>
      </c>
      <c r="X26" s="260">
        <f>SUM(U5,U8,U11,U14,U17,U20,U23,,,)</f>
        <v>8</v>
      </c>
      <c r="Y26" s="261">
        <f>SUM(T5,T8,T11,T14,T17,T20,T23,,,)</f>
        <v>6</v>
      </c>
      <c r="Z26" s="52">
        <f t="shared" si="2"/>
        <v>12</v>
      </c>
      <c r="AA26" s="53">
        <f t="shared" si="1"/>
        <v>16</v>
      </c>
      <c r="AB26" s="69"/>
      <c r="AC26" s="55"/>
      <c r="AD26" s="29"/>
      <c r="AE26" s="29"/>
      <c r="AF26" s="29"/>
      <c r="AI26" s="43"/>
      <c r="AQ26" s="29"/>
      <c r="AR26" s="29"/>
      <c r="AS26" s="29"/>
      <c r="AT26" s="29"/>
      <c r="AU26" s="29"/>
      <c r="AX26" s="29"/>
      <c r="AY26" s="29"/>
    </row>
    <row r="27" spans="4:51" ht="15.75">
      <c r="D27" s="16"/>
      <c r="E27" s="16"/>
      <c r="AD27" s="29"/>
      <c r="AE27" s="29"/>
      <c r="AF27" s="29"/>
      <c r="AX27" s="29"/>
      <c r="AY27" s="29"/>
    </row>
    <row r="28" spans="1:54" ht="12.75">
      <c r="A28" s="70" t="s">
        <v>6</v>
      </c>
      <c r="B28" s="70" t="s">
        <v>7</v>
      </c>
      <c r="C28" s="71" t="s">
        <v>8</v>
      </c>
      <c r="D28" s="70" t="s">
        <v>9</v>
      </c>
      <c r="E28" s="70" t="s">
        <v>10</v>
      </c>
      <c r="F28" s="295" t="s">
        <v>11</v>
      </c>
      <c r="G28" s="295"/>
      <c r="H28" s="295" t="s">
        <v>12</v>
      </c>
      <c r="I28" s="295"/>
      <c r="J28" s="295" t="s">
        <v>13</v>
      </c>
      <c r="K28" s="295"/>
      <c r="L28" s="295" t="s">
        <v>14</v>
      </c>
      <c r="M28" s="295"/>
      <c r="N28" s="295" t="s">
        <v>15</v>
      </c>
      <c r="O28" s="295"/>
      <c r="P28" s="295" t="s">
        <v>16</v>
      </c>
      <c r="Q28" s="295"/>
      <c r="R28" s="295" t="s">
        <v>17</v>
      </c>
      <c r="S28" s="295"/>
      <c r="T28" s="295" t="s">
        <v>18</v>
      </c>
      <c r="U28" s="295"/>
      <c r="V28" s="295" t="s">
        <v>19</v>
      </c>
      <c r="W28" s="295"/>
      <c r="X28" s="295"/>
      <c r="Y28" s="295"/>
      <c r="Z28" s="295"/>
      <c r="AA28" s="295"/>
      <c r="AB28" s="295"/>
      <c r="AC28" s="295"/>
      <c r="AD28" s="70"/>
      <c r="AE28" s="70"/>
      <c r="AF28" s="7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72"/>
      <c r="AR28" s="72"/>
      <c r="AS28" s="72"/>
      <c r="AT28" s="72"/>
      <c r="AU28" s="72"/>
      <c r="AV28" s="72"/>
      <c r="AW28" s="72"/>
      <c r="AX28" s="70"/>
      <c r="AY28" s="70"/>
      <c r="AZ28" s="70"/>
      <c r="BA28" s="70"/>
      <c r="BB28" s="70"/>
    </row>
    <row r="29" spans="30:51" ht="13.5" thickBot="1">
      <c r="AD29" s="29"/>
      <c r="AE29" s="29"/>
      <c r="AF29" s="29"/>
      <c r="AX29" s="29"/>
      <c r="AY29" s="29"/>
    </row>
    <row r="30" spans="1:42" ht="12.75">
      <c r="A30" s="73">
        <v>3</v>
      </c>
      <c r="B30" s="155">
        <v>39153</v>
      </c>
      <c r="C30" s="75"/>
      <c r="D30" s="76" t="str">
        <f>E3</f>
        <v>Alsenborn</v>
      </c>
      <c r="E30" s="77" t="str">
        <f>E6</f>
        <v>Hochspeyer</v>
      </c>
      <c r="F30" s="78">
        <v>14</v>
      </c>
      <c r="G30" s="79">
        <v>25</v>
      </c>
      <c r="H30" s="80">
        <v>9</v>
      </c>
      <c r="I30" s="81">
        <v>25</v>
      </c>
      <c r="J30" s="78">
        <v>25</v>
      </c>
      <c r="K30" s="79">
        <v>27</v>
      </c>
      <c r="L30" s="80"/>
      <c r="M30" s="81"/>
      <c r="N30" s="78"/>
      <c r="O30" s="79"/>
      <c r="P30" s="82">
        <f aca="true" t="shared" si="9" ref="P30:Q36">IF(F30="","",F30+H30+J30+L30+N30)</f>
        <v>48</v>
      </c>
      <c r="Q30" s="83">
        <f t="shared" si="9"/>
        <v>77</v>
      </c>
      <c r="R30" s="82">
        <f>IF(F30="","",AG30+AI30+AK30+AM30+AO30)</f>
        <v>0</v>
      </c>
      <c r="S30" s="83">
        <f aca="true" t="shared" si="10" ref="S30:S36">IF(G30="","",AH30+AJ30+AL30+AN30+AP30)</f>
        <v>3</v>
      </c>
      <c r="T30" s="82">
        <f>IF(R30="","",IF(R30=3,2,0))</f>
        <v>0</v>
      </c>
      <c r="U30" s="83">
        <f aca="true" t="shared" si="11" ref="U30:U36">IF(S30="","",IF(S30=3,2,0))</f>
        <v>2</v>
      </c>
      <c r="V30" s="288"/>
      <c r="W30" s="289"/>
      <c r="X30" s="289"/>
      <c r="Y30" s="289"/>
      <c r="Z30" s="289"/>
      <c r="AA30" s="289"/>
      <c r="AB30" s="290"/>
      <c r="AC30" s="291">
        <f aca="true" ca="1" t="shared" si="12" ref="AC30:AC36">IF(U30&lt;&gt;"","",IF(C30&lt;&gt;"","verlegt",IF(B30&lt;TODAY(),"offen","")))</f>
      </c>
      <c r="AD30" s="292"/>
      <c r="AE30" s="293">
        <f aca="true" ca="1" t="shared" si="13" ref="AE30:AE36">IF(U30&lt;&gt;"","",IF(C30="","",IF(C30&lt;TODAY(),"offen","")))</f>
      </c>
      <c r="AF30" s="294"/>
      <c r="AG30" s="29">
        <f aca="true" t="shared" si="14" ref="AG30:AG36">IF(F30&gt;G30,1,0)</f>
        <v>0</v>
      </c>
      <c r="AH30" s="29">
        <f aca="true" t="shared" si="15" ref="AH30:AH36">IF(G30&gt;F30,1,0)</f>
        <v>1</v>
      </c>
      <c r="AI30" s="29">
        <f aca="true" t="shared" si="16" ref="AI30:AI36">IF(H30&gt;I30,1,0)</f>
        <v>0</v>
      </c>
      <c r="AJ30" s="29">
        <f aca="true" t="shared" si="17" ref="AJ30:AJ36">IF(I30&gt;H30,1,0)</f>
        <v>1</v>
      </c>
      <c r="AK30" s="29">
        <f aca="true" t="shared" si="18" ref="AK30:AK36">IF(J30&gt;K30,1,0)</f>
        <v>0</v>
      </c>
      <c r="AL30" s="29">
        <f aca="true" t="shared" si="19" ref="AL30:AL36">IF(K30&gt;J30,1,0)</f>
        <v>1</v>
      </c>
      <c r="AM30" s="29">
        <f aca="true" t="shared" si="20" ref="AM30:AM36">IF(L30&gt;M30,1,0)</f>
        <v>0</v>
      </c>
      <c r="AN30" s="29">
        <f aca="true" t="shared" si="21" ref="AN30:AN36">IF(M30&gt;L30,1,0)</f>
        <v>0</v>
      </c>
      <c r="AO30" s="29">
        <f aca="true" t="shared" si="22" ref="AO30:AO36">IF(N30&gt;O30,1,0)</f>
        <v>0</v>
      </c>
      <c r="AP30" s="29">
        <f aca="true" t="shared" si="23" ref="AP30:AP36">IF(O30&gt;N30,1,0)</f>
        <v>0</v>
      </c>
    </row>
    <row r="31" spans="1:42" ht="12.75">
      <c r="A31" s="84">
        <v>2</v>
      </c>
      <c r="B31" s="154">
        <v>39139</v>
      </c>
      <c r="C31" s="86"/>
      <c r="D31" s="87" t="str">
        <f aca="true" t="shared" si="24" ref="D31:D36">D30</f>
        <v>Alsenborn</v>
      </c>
      <c r="E31" s="88" t="str">
        <f>E9</f>
        <v>TFC KL I</v>
      </c>
      <c r="F31" s="89">
        <v>23</v>
      </c>
      <c r="G31" s="90">
        <v>25</v>
      </c>
      <c r="H31" s="91">
        <v>8</v>
      </c>
      <c r="I31" s="92">
        <v>25</v>
      </c>
      <c r="J31" s="89">
        <v>18</v>
      </c>
      <c r="K31" s="90">
        <v>25</v>
      </c>
      <c r="L31" s="91"/>
      <c r="M31" s="92"/>
      <c r="N31" s="89"/>
      <c r="O31" s="90"/>
      <c r="P31" s="93">
        <f t="shared" si="9"/>
        <v>49</v>
      </c>
      <c r="Q31" s="94">
        <f t="shared" si="9"/>
        <v>75</v>
      </c>
      <c r="R31" s="93">
        <f aca="true" t="shared" si="25" ref="R31:R36">IF(F31="","",AG31+AI31+AK31+AM31+AO31)</f>
        <v>0</v>
      </c>
      <c r="S31" s="94">
        <f t="shared" si="10"/>
        <v>3</v>
      </c>
      <c r="T31" s="93">
        <f aca="true" t="shared" si="26" ref="T31:T36">IF(R31="","",IF(R31=3,2,0))</f>
        <v>0</v>
      </c>
      <c r="U31" s="94">
        <f t="shared" si="11"/>
        <v>2</v>
      </c>
      <c r="V31" s="281"/>
      <c r="W31" s="282"/>
      <c r="X31" s="282"/>
      <c r="Y31" s="282"/>
      <c r="Z31" s="282"/>
      <c r="AA31" s="282"/>
      <c r="AB31" s="283"/>
      <c r="AC31" s="284">
        <f ca="1" t="shared" si="12"/>
      </c>
      <c r="AD31" s="285"/>
      <c r="AE31" s="286">
        <f ca="1" t="shared" si="13"/>
      </c>
      <c r="AF31" s="287"/>
      <c r="AG31" s="29">
        <f t="shared" si="14"/>
        <v>0</v>
      </c>
      <c r="AH31" s="29">
        <f t="shared" si="15"/>
        <v>1</v>
      </c>
      <c r="AI31" s="29">
        <f t="shared" si="16"/>
        <v>0</v>
      </c>
      <c r="AJ31" s="29">
        <f t="shared" si="17"/>
        <v>1</v>
      </c>
      <c r="AK31" s="29">
        <f t="shared" si="18"/>
        <v>0</v>
      </c>
      <c r="AL31" s="29">
        <f t="shared" si="19"/>
        <v>1</v>
      </c>
      <c r="AM31" s="29">
        <f t="shared" si="20"/>
        <v>0</v>
      </c>
      <c r="AN31" s="29">
        <f t="shared" si="21"/>
        <v>0</v>
      </c>
      <c r="AO31" s="29">
        <f t="shared" si="22"/>
        <v>0</v>
      </c>
      <c r="AP31" s="29">
        <f t="shared" si="23"/>
        <v>0</v>
      </c>
    </row>
    <row r="32" spans="1:42" ht="12.75">
      <c r="A32" s="84">
        <v>12</v>
      </c>
      <c r="B32" s="154">
        <v>39356</v>
      </c>
      <c r="C32" s="156">
        <v>39412</v>
      </c>
      <c r="D32" s="87" t="str">
        <f t="shared" si="24"/>
        <v>Alsenborn</v>
      </c>
      <c r="E32" s="88" t="str">
        <f>E12</f>
        <v>TFC KL II</v>
      </c>
      <c r="F32" s="89">
        <v>16</v>
      </c>
      <c r="G32" s="90">
        <v>25</v>
      </c>
      <c r="H32" s="91">
        <v>23</v>
      </c>
      <c r="I32" s="92">
        <v>25</v>
      </c>
      <c r="J32" s="89">
        <v>23</v>
      </c>
      <c r="K32" s="90">
        <v>25</v>
      </c>
      <c r="L32" s="91"/>
      <c r="M32" s="92"/>
      <c r="N32" s="89"/>
      <c r="O32" s="90"/>
      <c r="P32" s="93">
        <f t="shared" si="9"/>
        <v>62</v>
      </c>
      <c r="Q32" s="94">
        <f t="shared" si="9"/>
        <v>75</v>
      </c>
      <c r="R32" s="93">
        <f t="shared" si="25"/>
        <v>0</v>
      </c>
      <c r="S32" s="94">
        <f t="shared" si="10"/>
        <v>3</v>
      </c>
      <c r="T32" s="93">
        <f t="shared" si="26"/>
        <v>0</v>
      </c>
      <c r="U32" s="94">
        <f t="shared" si="11"/>
        <v>2</v>
      </c>
      <c r="V32" s="281"/>
      <c r="W32" s="282"/>
      <c r="X32" s="282"/>
      <c r="Y32" s="282"/>
      <c r="Z32" s="282"/>
      <c r="AA32" s="282"/>
      <c r="AB32" s="283"/>
      <c r="AC32" s="284">
        <f ca="1" t="shared" si="12"/>
      </c>
      <c r="AD32" s="285"/>
      <c r="AE32" s="286">
        <f ca="1" t="shared" si="13"/>
      </c>
      <c r="AF32" s="287"/>
      <c r="AG32" s="29">
        <f t="shared" si="14"/>
        <v>0</v>
      </c>
      <c r="AH32" s="29">
        <f t="shared" si="15"/>
        <v>1</v>
      </c>
      <c r="AI32" s="29">
        <f t="shared" si="16"/>
        <v>0</v>
      </c>
      <c r="AJ32" s="29">
        <f t="shared" si="17"/>
        <v>1</v>
      </c>
      <c r="AK32" s="29">
        <f t="shared" si="18"/>
        <v>0</v>
      </c>
      <c r="AL32" s="29">
        <f t="shared" si="19"/>
        <v>1</v>
      </c>
      <c r="AM32" s="29">
        <f t="shared" si="20"/>
        <v>0</v>
      </c>
      <c r="AN32" s="29">
        <f t="shared" si="21"/>
        <v>0</v>
      </c>
      <c r="AO32" s="29">
        <f t="shared" si="22"/>
        <v>0</v>
      </c>
      <c r="AP32" s="29">
        <f t="shared" si="23"/>
        <v>0</v>
      </c>
    </row>
    <row r="33" spans="1:42" ht="12.75">
      <c r="A33" s="84">
        <v>4</v>
      </c>
      <c r="B33" s="154">
        <v>39195</v>
      </c>
      <c r="C33" s="86"/>
      <c r="D33" s="87" t="str">
        <f t="shared" si="24"/>
        <v>Alsenborn</v>
      </c>
      <c r="E33" s="88" t="str">
        <f>E15</f>
        <v>Miesenbach</v>
      </c>
      <c r="F33" s="89">
        <v>8</v>
      </c>
      <c r="G33" s="90">
        <v>25</v>
      </c>
      <c r="H33" s="91">
        <v>16</v>
      </c>
      <c r="I33" s="92">
        <v>25</v>
      </c>
      <c r="J33" s="89">
        <v>22</v>
      </c>
      <c r="K33" s="90">
        <v>25</v>
      </c>
      <c r="L33" s="91"/>
      <c r="M33" s="92"/>
      <c r="N33" s="89"/>
      <c r="O33" s="90"/>
      <c r="P33" s="93">
        <f t="shared" si="9"/>
        <v>46</v>
      </c>
      <c r="Q33" s="94">
        <f t="shared" si="9"/>
        <v>75</v>
      </c>
      <c r="R33" s="93">
        <f t="shared" si="25"/>
        <v>0</v>
      </c>
      <c r="S33" s="94">
        <f t="shared" si="10"/>
        <v>3</v>
      </c>
      <c r="T33" s="93">
        <f t="shared" si="26"/>
        <v>0</v>
      </c>
      <c r="U33" s="94">
        <f t="shared" si="11"/>
        <v>2</v>
      </c>
      <c r="V33" s="281"/>
      <c r="W33" s="282"/>
      <c r="X33" s="282"/>
      <c r="Y33" s="282"/>
      <c r="Z33" s="282"/>
      <c r="AA33" s="282"/>
      <c r="AB33" s="283"/>
      <c r="AC33" s="284">
        <f ca="1" t="shared" si="12"/>
      </c>
      <c r="AD33" s="285"/>
      <c r="AE33" s="286">
        <f ca="1" t="shared" si="13"/>
      </c>
      <c r="AF33" s="287"/>
      <c r="AG33" s="29">
        <f t="shared" si="14"/>
        <v>0</v>
      </c>
      <c r="AH33" s="29">
        <f t="shared" si="15"/>
        <v>1</v>
      </c>
      <c r="AI33" s="29">
        <f t="shared" si="16"/>
        <v>0</v>
      </c>
      <c r="AJ33" s="29">
        <f t="shared" si="17"/>
        <v>1</v>
      </c>
      <c r="AK33" s="29">
        <f t="shared" si="18"/>
        <v>0</v>
      </c>
      <c r="AL33" s="29">
        <f t="shared" si="19"/>
        <v>1</v>
      </c>
      <c r="AM33" s="29">
        <f t="shared" si="20"/>
        <v>0</v>
      </c>
      <c r="AN33" s="29">
        <f t="shared" si="21"/>
        <v>0</v>
      </c>
      <c r="AO33" s="29">
        <f t="shared" si="22"/>
        <v>0</v>
      </c>
      <c r="AP33" s="29">
        <f t="shared" si="23"/>
        <v>0</v>
      </c>
    </row>
    <row r="34" spans="1:42" ht="12.75">
      <c r="A34" s="84">
        <v>13</v>
      </c>
      <c r="B34" s="154">
        <v>39384</v>
      </c>
      <c r="C34" s="86"/>
      <c r="D34" s="87" t="str">
        <f t="shared" si="24"/>
        <v>Alsenborn</v>
      </c>
      <c r="E34" s="88" t="str">
        <f>E18</f>
        <v>Olsbrücken</v>
      </c>
      <c r="F34" s="89">
        <v>12</v>
      </c>
      <c r="G34" s="90">
        <v>25</v>
      </c>
      <c r="H34" s="91">
        <v>23</v>
      </c>
      <c r="I34" s="92">
        <v>25</v>
      </c>
      <c r="J34" s="89">
        <v>15</v>
      </c>
      <c r="K34" s="90">
        <v>25</v>
      </c>
      <c r="L34" s="91"/>
      <c r="M34" s="92"/>
      <c r="N34" s="89"/>
      <c r="O34" s="90"/>
      <c r="P34" s="93">
        <f t="shared" si="9"/>
        <v>50</v>
      </c>
      <c r="Q34" s="94">
        <f t="shared" si="9"/>
        <v>75</v>
      </c>
      <c r="R34" s="93">
        <f t="shared" si="25"/>
        <v>0</v>
      </c>
      <c r="S34" s="94">
        <f t="shared" si="10"/>
        <v>3</v>
      </c>
      <c r="T34" s="93">
        <f t="shared" si="26"/>
        <v>0</v>
      </c>
      <c r="U34" s="94">
        <f t="shared" si="11"/>
        <v>2</v>
      </c>
      <c r="V34" s="281"/>
      <c r="W34" s="282"/>
      <c r="X34" s="282"/>
      <c r="Y34" s="282"/>
      <c r="Z34" s="282"/>
      <c r="AA34" s="282"/>
      <c r="AB34" s="283"/>
      <c r="AC34" s="284">
        <f ca="1" t="shared" si="12"/>
      </c>
      <c r="AD34" s="285"/>
      <c r="AE34" s="286">
        <f ca="1" t="shared" si="13"/>
      </c>
      <c r="AF34" s="287"/>
      <c r="AG34" s="29">
        <f t="shared" si="14"/>
        <v>0</v>
      </c>
      <c r="AH34" s="29">
        <f t="shared" si="15"/>
        <v>1</v>
      </c>
      <c r="AI34" s="29">
        <f t="shared" si="16"/>
        <v>0</v>
      </c>
      <c r="AJ34" s="29">
        <f t="shared" si="17"/>
        <v>1</v>
      </c>
      <c r="AK34" s="29">
        <f t="shared" si="18"/>
        <v>0</v>
      </c>
      <c r="AL34" s="29">
        <f t="shared" si="19"/>
        <v>1</v>
      </c>
      <c r="AM34" s="29">
        <f t="shared" si="20"/>
        <v>0</v>
      </c>
      <c r="AN34" s="29">
        <f t="shared" si="21"/>
        <v>0</v>
      </c>
      <c r="AO34" s="29">
        <f t="shared" si="22"/>
        <v>0</v>
      </c>
      <c r="AP34" s="29">
        <f t="shared" si="23"/>
        <v>0</v>
      </c>
    </row>
    <row r="35" spans="1:42" ht="12.75">
      <c r="A35" s="84">
        <v>8</v>
      </c>
      <c r="B35" s="154">
        <v>39258</v>
      </c>
      <c r="C35" s="86"/>
      <c r="D35" s="87" t="str">
        <f t="shared" si="24"/>
        <v>Alsenborn</v>
      </c>
      <c r="E35" s="88" t="str">
        <f>E21</f>
        <v>Rodenbach I</v>
      </c>
      <c r="F35" s="89">
        <v>12</v>
      </c>
      <c r="G35" s="90">
        <v>25</v>
      </c>
      <c r="H35" s="91">
        <v>11</v>
      </c>
      <c r="I35" s="92">
        <v>25</v>
      </c>
      <c r="J35" s="89">
        <v>20</v>
      </c>
      <c r="K35" s="90">
        <v>25</v>
      </c>
      <c r="L35" s="91"/>
      <c r="M35" s="92"/>
      <c r="N35" s="89"/>
      <c r="O35" s="90"/>
      <c r="P35" s="93">
        <f t="shared" si="9"/>
        <v>43</v>
      </c>
      <c r="Q35" s="94">
        <f t="shared" si="9"/>
        <v>75</v>
      </c>
      <c r="R35" s="93">
        <f t="shared" si="25"/>
        <v>0</v>
      </c>
      <c r="S35" s="94">
        <f t="shared" si="10"/>
        <v>3</v>
      </c>
      <c r="T35" s="93">
        <f t="shared" si="26"/>
        <v>0</v>
      </c>
      <c r="U35" s="94">
        <f t="shared" si="11"/>
        <v>2</v>
      </c>
      <c r="V35" s="281"/>
      <c r="W35" s="282"/>
      <c r="X35" s="282"/>
      <c r="Y35" s="282"/>
      <c r="Z35" s="282"/>
      <c r="AA35" s="282"/>
      <c r="AB35" s="283"/>
      <c r="AC35" s="284">
        <f ca="1" t="shared" si="12"/>
      </c>
      <c r="AD35" s="285"/>
      <c r="AE35" s="286">
        <f ca="1" t="shared" si="13"/>
      </c>
      <c r="AF35" s="287"/>
      <c r="AG35" s="29">
        <f t="shared" si="14"/>
        <v>0</v>
      </c>
      <c r="AH35" s="29">
        <f t="shared" si="15"/>
        <v>1</v>
      </c>
      <c r="AI35" s="29">
        <f t="shared" si="16"/>
        <v>0</v>
      </c>
      <c r="AJ35" s="29">
        <f t="shared" si="17"/>
        <v>1</v>
      </c>
      <c r="AK35" s="29">
        <f t="shared" si="18"/>
        <v>0</v>
      </c>
      <c r="AL35" s="29">
        <f t="shared" si="19"/>
        <v>1</v>
      </c>
      <c r="AM35" s="29">
        <f t="shared" si="20"/>
        <v>0</v>
      </c>
      <c r="AN35" s="29">
        <f t="shared" si="21"/>
        <v>0</v>
      </c>
      <c r="AO35" s="29">
        <f t="shared" si="22"/>
        <v>0</v>
      </c>
      <c r="AP35" s="29">
        <f t="shared" si="23"/>
        <v>0</v>
      </c>
    </row>
    <row r="36" spans="1:42" ht="13.5" thickBot="1">
      <c r="A36" s="95">
        <v>14</v>
      </c>
      <c r="B36" s="153">
        <v>39398</v>
      </c>
      <c r="C36" s="97"/>
      <c r="D36" s="98" t="str">
        <f t="shared" si="24"/>
        <v>Alsenborn</v>
      </c>
      <c r="E36" s="99" t="str">
        <f>E24</f>
        <v>Rodenbach II</v>
      </c>
      <c r="F36" s="100">
        <v>13</v>
      </c>
      <c r="G36" s="101">
        <v>25</v>
      </c>
      <c r="H36" s="102">
        <v>11</v>
      </c>
      <c r="I36" s="103">
        <v>25</v>
      </c>
      <c r="J36" s="100">
        <v>20</v>
      </c>
      <c r="K36" s="101">
        <v>25</v>
      </c>
      <c r="L36" s="102"/>
      <c r="M36" s="103"/>
      <c r="N36" s="100"/>
      <c r="O36" s="101"/>
      <c r="P36" s="104">
        <f t="shared" si="9"/>
        <v>44</v>
      </c>
      <c r="Q36" s="105">
        <f t="shared" si="9"/>
        <v>75</v>
      </c>
      <c r="R36" s="104">
        <f t="shared" si="25"/>
        <v>0</v>
      </c>
      <c r="S36" s="105">
        <f t="shared" si="10"/>
        <v>3</v>
      </c>
      <c r="T36" s="104">
        <f t="shared" si="26"/>
        <v>0</v>
      </c>
      <c r="U36" s="105">
        <f t="shared" si="11"/>
        <v>2</v>
      </c>
      <c r="V36" s="274"/>
      <c r="W36" s="275"/>
      <c r="X36" s="275"/>
      <c r="Y36" s="275"/>
      <c r="Z36" s="275"/>
      <c r="AA36" s="275"/>
      <c r="AB36" s="276"/>
      <c r="AC36" s="277">
        <f ca="1" t="shared" si="12"/>
      </c>
      <c r="AD36" s="278"/>
      <c r="AE36" s="279">
        <f ca="1" t="shared" si="13"/>
      </c>
      <c r="AF36" s="280"/>
      <c r="AG36" s="29">
        <f t="shared" si="14"/>
        <v>0</v>
      </c>
      <c r="AH36" s="29">
        <f t="shared" si="15"/>
        <v>1</v>
      </c>
      <c r="AI36" s="29">
        <f t="shared" si="16"/>
        <v>0</v>
      </c>
      <c r="AJ36" s="29">
        <f t="shared" si="17"/>
        <v>1</v>
      </c>
      <c r="AK36" s="29">
        <f t="shared" si="18"/>
        <v>0</v>
      </c>
      <c r="AL36" s="29">
        <f t="shared" si="19"/>
        <v>1</v>
      </c>
      <c r="AM36" s="29">
        <f t="shared" si="20"/>
        <v>0</v>
      </c>
      <c r="AN36" s="29">
        <f t="shared" si="21"/>
        <v>0</v>
      </c>
      <c r="AO36" s="29">
        <f t="shared" si="22"/>
        <v>0</v>
      </c>
      <c r="AP36" s="29">
        <f t="shared" si="23"/>
        <v>0</v>
      </c>
    </row>
    <row r="37" spans="22:29" ht="13.5" thickBot="1">
      <c r="V37" s="30"/>
      <c r="W37" s="30"/>
      <c r="X37" s="15"/>
      <c r="Y37" s="15"/>
      <c r="Z37" s="15"/>
      <c r="AA37" s="15"/>
      <c r="AB37" s="15"/>
      <c r="AC37" s="15"/>
    </row>
    <row r="38" spans="1:42" ht="12.75">
      <c r="A38" s="73">
        <v>10</v>
      </c>
      <c r="B38" s="155">
        <v>39339</v>
      </c>
      <c r="C38" s="75" t="s">
        <v>49</v>
      </c>
      <c r="D38" s="76" t="str">
        <f>E6</f>
        <v>Hochspeyer</v>
      </c>
      <c r="E38" s="77" t="str">
        <f>E3</f>
        <v>Alsenborn</v>
      </c>
      <c r="F38" s="78">
        <v>25</v>
      </c>
      <c r="G38" s="79">
        <v>0</v>
      </c>
      <c r="H38" s="80">
        <v>25</v>
      </c>
      <c r="I38" s="81">
        <v>0</v>
      </c>
      <c r="J38" s="78">
        <v>25</v>
      </c>
      <c r="K38" s="79">
        <v>0</v>
      </c>
      <c r="L38" s="80"/>
      <c r="M38" s="81"/>
      <c r="N38" s="78"/>
      <c r="O38" s="79"/>
      <c r="P38" s="82">
        <f>IF(F38="","",F38+H38+J38+L38+N38)</f>
        <v>75</v>
      </c>
      <c r="Q38" s="106">
        <f aca="true" t="shared" si="27" ref="Q38:Q44">IF(G38="","",G38+I38+K38+M38+O38)</f>
        <v>0</v>
      </c>
      <c r="R38" s="82">
        <f>IF(F38="","",AG38+AI38+AK38+AM38+AO38)</f>
        <v>3</v>
      </c>
      <c r="S38" s="106">
        <f aca="true" t="shared" si="28" ref="S38:S44">IF(G38="","",AH38+AJ38+AL38+AN38+AP38)</f>
        <v>0</v>
      </c>
      <c r="T38" s="82">
        <f>IF(R38="","",IF(R38=3,2,0))</f>
        <v>2</v>
      </c>
      <c r="U38" s="106">
        <f aca="true" t="shared" si="29" ref="U38:U44">IF(S38="","",IF(S38=3,2,0))</f>
        <v>0</v>
      </c>
      <c r="V38" s="288"/>
      <c r="W38" s="289"/>
      <c r="X38" s="289"/>
      <c r="Y38" s="289"/>
      <c r="Z38" s="289"/>
      <c r="AA38" s="289"/>
      <c r="AB38" s="290"/>
      <c r="AC38" s="291">
        <f aca="true" ca="1" t="shared" si="30" ref="AC38:AC44">IF(U38&lt;&gt;"","",IF(C38&lt;&gt;"","verlegt",IF(B38&lt;TODAY(),"offen","")))</f>
      </c>
      <c r="AD38" s="292"/>
      <c r="AE38" s="293">
        <f ca="1">IF(U38&lt;&gt;"","",IF(C38="","",IF(C38&lt;TODAY(),"offen","")))</f>
      </c>
      <c r="AF38" s="294"/>
      <c r="AG38" s="29">
        <f aca="true" t="shared" si="31" ref="AG38:AG44">IF(F38&gt;G38,1,0)</f>
        <v>1</v>
      </c>
      <c r="AH38" s="29">
        <f aca="true" t="shared" si="32" ref="AH38:AH44">IF(G38&gt;F38,1,0)</f>
        <v>0</v>
      </c>
      <c r="AI38" s="29">
        <f aca="true" t="shared" si="33" ref="AI38:AI44">IF(H38&gt;I38,1,0)</f>
        <v>1</v>
      </c>
      <c r="AJ38" s="29">
        <f aca="true" t="shared" si="34" ref="AJ38:AJ44">IF(I38&gt;H38,1,0)</f>
        <v>0</v>
      </c>
      <c r="AK38" s="29">
        <f aca="true" t="shared" si="35" ref="AK38:AK44">IF(J38&gt;K38,1,0)</f>
        <v>1</v>
      </c>
      <c r="AL38" s="29">
        <f aca="true" t="shared" si="36" ref="AL38:AL44">IF(K38&gt;J38,1,0)</f>
        <v>0</v>
      </c>
      <c r="AM38" s="29">
        <f aca="true" t="shared" si="37" ref="AM38:AM44">IF(L38&gt;M38,1,0)</f>
        <v>0</v>
      </c>
      <c r="AN38" s="29">
        <f aca="true" t="shared" si="38" ref="AN38:AN44">IF(M38&gt;L38,1,0)</f>
        <v>0</v>
      </c>
      <c r="AO38" s="29">
        <f aca="true" t="shared" si="39" ref="AO38:AO44">IF(N38&gt;O38,1,0)</f>
        <v>0</v>
      </c>
      <c r="AP38" s="29">
        <f aca="true" t="shared" si="40" ref="AP38:AP44">IF(O38&gt;N38,1,0)</f>
        <v>0</v>
      </c>
    </row>
    <row r="39" spans="1:42" ht="12.75">
      <c r="A39" s="84">
        <v>7</v>
      </c>
      <c r="B39" s="154">
        <v>39248</v>
      </c>
      <c r="C39" s="86"/>
      <c r="D39" s="87" t="str">
        <f aca="true" t="shared" si="41" ref="D39:D44">D38</f>
        <v>Hochspeyer</v>
      </c>
      <c r="E39" s="88" t="str">
        <f>E9</f>
        <v>TFC KL I</v>
      </c>
      <c r="F39" s="89">
        <v>25</v>
      </c>
      <c r="G39" s="90">
        <v>12</v>
      </c>
      <c r="H39" s="91">
        <v>26</v>
      </c>
      <c r="I39" s="92">
        <v>24</v>
      </c>
      <c r="J39" s="89">
        <v>24</v>
      </c>
      <c r="K39" s="90">
        <v>26</v>
      </c>
      <c r="L39" s="91">
        <v>25</v>
      </c>
      <c r="M39" s="92">
        <v>13</v>
      </c>
      <c r="N39" s="89"/>
      <c r="O39" s="90"/>
      <c r="P39" s="93">
        <f aca="true" t="shared" si="42" ref="P39:P44">IF(F39="","",F39+H39+J39+L39+N39)</f>
        <v>100</v>
      </c>
      <c r="Q39" s="107">
        <f t="shared" si="27"/>
        <v>75</v>
      </c>
      <c r="R39" s="93">
        <f aca="true" t="shared" si="43" ref="R39:R44">IF(F39="","",AG39+AI39+AK39+AM39+AO39)</f>
        <v>3</v>
      </c>
      <c r="S39" s="107">
        <f t="shared" si="28"/>
        <v>1</v>
      </c>
      <c r="T39" s="93">
        <f aca="true" t="shared" si="44" ref="T39:T44">IF(R39="","",IF(R39=3,2,0))</f>
        <v>2</v>
      </c>
      <c r="U39" s="107">
        <f t="shared" si="29"/>
        <v>0</v>
      </c>
      <c r="V39" s="281"/>
      <c r="W39" s="282"/>
      <c r="X39" s="282"/>
      <c r="Y39" s="282"/>
      <c r="Z39" s="282"/>
      <c r="AA39" s="282"/>
      <c r="AB39" s="283"/>
      <c r="AC39" s="284">
        <f ca="1" t="shared" si="30"/>
      </c>
      <c r="AD39" s="285"/>
      <c r="AE39" s="286">
        <f aca="true" ca="1" t="shared" si="45" ref="AE39:AE44">IF(U39&lt;&gt;"","",IF(C39="","",IF(C39&lt;TODAY(),"offen","")))</f>
      </c>
      <c r="AF39" s="287"/>
      <c r="AG39" s="29">
        <f t="shared" si="31"/>
        <v>1</v>
      </c>
      <c r="AH39" s="29">
        <f t="shared" si="32"/>
        <v>0</v>
      </c>
      <c r="AI39" s="29">
        <f t="shared" si="33"/>
        <v>1</v>
      </c>
      <c r="AJ39" s="29">
        <f t="shared" si="34"/>
        <v>0</v>
      </c>
      <c r="AK39" s="29">
        <f t="shared" si="35"/>
        <v>0</v>
      </c>
      <c r="AL39" s="29">
        <f t="shared" si="36"/>
        <v>1</v>
      </c>
      <c r="AM39" s="29">
        <f t="shared" si="37"/>
        <v>1</v>
      </c>
      <c r="AN39" s="29">
        <f t="shared" si="38"/>
        <v>0</v>
      </c>
      <c r="AO39" s="29">
        <f t="shared" si="39"/>
        <v>0</v>
      </c>
      <c r="AP39" s="29">
        <f t="shared" si="40"/>
        <v>0</v>
      </c>
    </row>
    <row r="40" spans="1:42" ht="12.75">
      <c r="A40" s="84">
        <v>13</v>
      </c>
      <c r="B40" s="154">
        <v>39388</v>
      </c>
      <c r="C40" s="86"/>
      <c r="D40" s="87" t="str">
        <f t="shared" si="41"/>
        <v>Hochspeyer</v>
      </c>
      <c r="E40" s="88" t="str">
        <f>E12</f>
        <v>TFC KL II</v>
      </c>
      <c r="F40" s="89">
        <v>25</v>
      </c>
      <c r="G40" s="90">
        <v>22</v>
      </c>
      <c r="H40" s="91">
        <v>25</v>
      </c>
      <c r="I40" s="92">
        <v>14</v>
      </c>
      <c r="J40" s="89">
        <v>25</v>
      </c>
      <c r="K40" s="90">
        <v>23</v>
      </c>
      <c r="L40" s="91"/>
      <c r="M40" s="92"/>
      <c r="N40" s="89"/>
      <c r="O40" s="90"/>
      <c r="P40" s="93">
        <f t="shared" si="42"/>
        <v>75</v>
      </c>
      <c r="Q40" s="107">
        <f t="shared" si="27"/>
        <v>59</v>
      </c>
      <c r="R40" s="93">
        <f t="shared" si="43"/>
        <v>3</v>
      </c>
      <c r="S40" s="107">
        <f t="shared" si="28"/>
        <v>0</v>
      </c>
      <c r="T40" s="93">
        <f t="shared" si="44"/>
        <v>2</v>
      </c>
      <c r="U40" s="107">
        <f t="shared" si="29"/>
        <v>0</v>
      </c>
      <c r="V40" s="281"/>
      <c r="W40" s="282"/>
      <c r="X40" s="282"/>
      <c r="Y40" s="282"/>
      <c r="Z40" s="282"/>
      <c r="AA40" s="282"/>
      <c r="AB40" s="283"/>
      <c r="AC40" s="284">
        <f ca="1" t="shared" si="30"/>
      </c>
      <c r="AD40" s="285"/>
      <c r="AE40" s="286">
        <f ca="1" t="shared" si="45"/>
      </c>
      <c r="AF40" s="287"/>
      <c r="AG40" s="29">
        <f t="shared" si="31"/>
        <v>1</v>
      </c>
      <c r="AH40" s="29">
        <f t="shared" si="32"/>
        <v>0</v>
      </c>
      <c r="AI40" s="29">
        <f t="shared" si="33"/>
        <v>1</v>
      </c>
      <c r="AJ40" s="29">
        <f t="shared" si="34"/>
        <v>0</v>
      </c>
      <c r="AK40" s="29">
        <f t="shared" si="35"/>
        <v>1</v>
      </c>
      <c r="AL40" s="29">
        <f t="shared" si="36"/>
        <v>0</v>
      </c>
      <c r="AM40" s="29">
        <f t="shared" si="37"/>
        <v>0</v>
      </c>
      <c r="AN40" s="29">
        <f t="shared" si="38"/>
        <v>0</v>
      </c>
      <c r="AO40" s="29">
        <f t="shared" si="39"/>
        <v>0</v>
      </c>
      <c r="AP40" s="29">
        <f t="shared" si="40"/>
        <v>0</v>
      </c>
    </row>
    <row r="41" spans="1:42" ht="12.75">
      <c r="A41" s="84">
        <v>2</v>
      </c>
      <c r="B41" s="154">
        <v>39143</v>
      </c>
      <c r="C41" s="86"/>
      <c r="D41" s="87" t="str">
        <f t="shared" si="41"/>
        <v>Hochspeyer</v>
      </c>
      <c r="E41" s="88" t="str">
        <f>E15</f>
        <v>Miesenbach</v>
      </c>
      <c r="F41" s="89">
        <v>25</v>
      </c>
      <c r="G41" s="90">
        <v>13</v>
      </c>
      <c r="H41" s="91">
        <v>25</v>
      </c>
      <c r="I41" s="92">
        <v>22</v>
      </c>
      <c r="J41" s="89">
        <v>25</v>
      </c>
      <c r="K41" s="90">
        <v>19</v>
      </c>
      <c r="L41" s="91"/>
      <c r="M41" s="92"/>
      <c r="N41" s="89"/>
      <c r="O41" s="90"/>
      <c r="P41" s="93">
        <f t="shared" si="42"/>
        <v>75</v>
      </c>
      <c r="Q41" s="107">
        <f t="shared" si="27"/>
        <v>54</v>
      </c>
      <c r="R41" s="93">
        <f t="shared" si="43"/>
        <v>3</v>
      </c>
      <c r="S41" s="107">
        <f t="shared" si="28"/>
        <v>0</v>
      </c>
      <c r="T41" s="93">
        <f t="shared" si="44"/>
        <v>2</v>
      </c>
      <c r="U41" s="107">
        <f t="shared" si="29"/>
        <v>0</v>
      </c>
      <c r="V41" s="281"/>
      <c r="W41" s="282"/>
      <c r="X41" s="282"/>
      <c r="Y41" s="282"/>
      <c r="Z41" s="282"/>
      <c r="AA41" s="282"/>
      <c r="AB41" s="283"/>
      <c r="AC41" s="284">
        <f ca="1" t="shared" si="30"/>
      </c>
      <c r="AD41" s="285"/>
      <c r="AE41" s="286">
        <f ca="1" t="shared" si="45"/>
      </c>
      <c r="AF41" s="287"/>
      <c r="AG41" s="29">
        <f t="shared" si="31"/>
        <v>1</v>
      </c>
      <c r="AH41" s="29">
        <f t="shared" si="32"/>
        <v>0</v>
      </c>
      <c r="AI41" s="29">
        <f t="shared" si="33"/>
        <v>1</v>
      </c>
      <c r="AJ41" s="29">
        <f t="shared" si="34"/>
        <v>0</v>
      </c>
      <c r="AK41" s="29">
        <f t="shared" si="35"/>
        <v>1</v>
      </c>
      <c r="AL41" s="29">
        <f t="shared" si="36"/>
        <v>0</v>
      </c>
      <c r="AM41" s="29">
        <f t="shared" si="37"/>
        <v>0</v>
      </c>
      <c r="AN41" s="29">
        <f t="shared" si="38"/>
        <v>0</v>
      </c>
      <c r="AO41" s="29">
        <f t="shared" si="39"/>
        <v>0</v>
      </c>
      <c r="AP41" s="29">
        <f t="shared" si="40"/>
        <v>0</v>
      </c>
    </row>
    <row r="42" spans="1:42" ht="12.75">
      <c r="A42" s="84">
        <v>8</v>
      </c>
      <c r="B42" s="154">
        <v>39262</v>
      </c>
      <c r="C42" s="156">
        <v>39353</v>
      </c>
      <c r="D42" s="87" t="str">
        <f t="shared" si="41"/>
        <v>Hochspeyer</v>
      </c>
      <c r="E42" s="88" t="str">
        <f>E18</f>
        <v>Olsbrücken</v>
      </c>
      <c r="F42" s="89">
        <v>25</v>
      </c>
      <c r="G42" s="90">
        <v>15</v>
      </c>
      <c r="H42" s="91">
        <v>26</v>
      </c>
      <c r="I42" s="92">
        <v>16</v>
      </c>
      <c r="J42" s="89">
        <v>23</v>
      </c>
      <c r="K42" s="90">
        <v>25</v>
      </c>
      <c r="L42" s="91">
        <v>25</v>
      </c>
      <c r="M42" s="92">
        <v>15</v>
      </c>
      <c r="N42" s="89"/>
      <c r="O42" s="90"/>
      <c r="P42" s="93">
        <f t="shared" si="42"/>
        <v>99</v>
      </c>
      <c r="Q42" s="107">
        <f t="shared" si="27"/>
        <v>71</v>
      </c>
      <c r="R42" s="93">
        <f t="shared" si="43"/>
        <v>3</v>
      </c>
      <c r="S42" s="107">
        <f t="shared" si="28"/>
        <v>1</v>
      </c>
      <c r="T42" s="93">
        <f t="shared" si="44"/>
        <v>2</v>
      </c>
      <c r="U42" s="107">
        <f t="shared" si="29"/>
        <v>0</v>
      </c>
      <c r="V42" s="281"/>
      <c r="W42" s="282"/>
      <c r="X42" s="282"/>
      <c r="Y42" s="282"/>
      <c r="Z42" s="282"/>
      <c r="AA42" s="282"/>
      <c r="AB42" s="283"/>
      <c r="AC42" s="284">
        <f ca="1" t="shared" si="30"/>
      </c>
      <c r="AD42" s="285"/>
      <c r="AE42" s="286">
        <f ca="1" t="shared" si="45"/>
      </c>
      <c r="AF42" s="287"/>
      <c r="AG42" s="29">
        <f t="shared" si="31"/>
        <v>1</v>
      </c>
      <c r="AH42" s="29">
        <f t="shared" si="32"/>
        <v>0</v>
      </c>
      <c r="AI42" s="29">
        <f t="shared" si="33"/>
        <v>1</v>
      </c>
      <c r="AJ42" s="29">
        <f t="shared" si="34"/>
        <v>0</v>
      </c>
      <c r="AK42" s="29">
        <f t="shared" si="35"/>
        <v>0</v>
      </c>
      <c r="AL42" s="29">
        <f t="shared" si="36"/>
        <v>1</v>
      </c>
      <c r="AM42" s="29">
        <f t="shared" si="37"/>
        <v>1</v>
      </c>
      <c r="AN42" s="29">
        <f t="shared" si="38"/>
        <v>0</v>
      </c>
      <c r="AO42" s="29">
        <f t="shared" si="39"/>
        <v>0</v>
      </c>
      <c r="AP42" s="29">
        <f t="shared" si="40"/>
        <v>0</v>
      </c>
    </row>
    <row r="43" spans="1:42" ht="12.75">
      <c r="A43" s="84">
        <v>4</v>
      </c>
      <c r="B43" s="154">
        <v>39199</v>
      </c>
      <c r="C43" s="156">
        <v>39227</v>
      </c>
      <c r="D43" s="87" t="str">
        <f t="shared" si="41"/>
        <v>Hochspeyer</v>
      </c>
      <c r="E43" s="88" t="str">
        <f>E21</f>
        <v>Rodenbach I</v>
      </c>
      <c r="F43" s="89">
        <v>25</v>
      </c>
      <c r="G43" s="90">
        <v>20</v>
      </c>
      <c r="H43" s="91">
        <v>17</v>
      </c>
      <c r="I43" s="92">
        <v>25</v>
      </c>
      <c r="J43" s="89">
        <v>26</v>
      </c>
      <c r="K43" s="90">
        <v>28</v>
      </c>
      <c r="L43" s="91">
        <v>25</v>
      </c>
      <c r="M43" s="92">
        <v>16</v>
      </c>
      <c r="N43" s="89">
        <v>15</v>
      </c>
      <c r="O43" s="90">
        <v>10</v>
      </c>
      <c r="P43" s="93">
        <f t="shared" si="42"/>
        <v>108</v>
      </c>
      <c r="Q43" s="107">
        <f t="shared" si="27"/>
        <v>99</v>
      </c>
      <c r="R43" s="93">
        <f t="shared" si="43"/>
        <v>3</v>
      </c>
      <c r="S43" s="107">
        <f t="shared" si="28"/>
        <v>2</v>
      </c>
      <c r="T43" s="93">
        <f t="shared" si="44"/>
        <v>2</v>
      </c>
      <c r="U43" s="107">
        <f t="shared" si="29"/>
        <v>0</v>
      </c>
      <c r="V43" s="281"/>
      <c r="W43" s="282"/>
      <c r="X43" s="282"/>
      <c r="Y43" s="282"/>
      <c r="Z43" s="282"/>
      <c r="AA43" s="282"/>
      <c r="AB43" s="283"/>
      <c r="AC43" s="284">
        <f ca="1" t="shared" si="30"/>
      </c>
      <c r="AD43" s="285"/>
      <c r="AE43" s="286">
        <f ca="1" t="shared" si="45"/>
      </c>
      <c r="AF43" s="287"/>
      <c r="AG43" s="29">
        <f t="shared" si="31"/>
        <v>1</v>
      </c>
      <c r="AH43" s="29">
        <f t="shared" si="32"/>
        <v>0</v>
      </c>
      <c r="AI43" s="29">
        <f t="shared" si="33"/>
        <v>0</v>
      </c>
      <c r="AJ43" s="29">
        <f t="shared" si="34"/>
        <v>1</v>
      </c>
      <c r="AK43" s="29">
        <f t="shared" si="35"/>
        <v>0</v>
      </c>
      <c r="AL43" s="29">
        <f t="shared" si="36"/>
        <v>1</v>
      </c>
      <c r="AM43" s="29">
        <f t="shared" si="37"/>
        <v>1</v>
      </c>
      <c r="AN43" s="29">
        <f t="shared" si="38"/>
        <v>0</v>
      </c>
      <c r="AO43" s="29">
        <f t="shared" si="39"/>
        <v>1</v>
      </c>
      <c r="AP43" s="29">
        <f t="shared" si="40"/>
        <v>0</v>
      </c>
    </row>
    <row r="44" spans="1:42" ht="13.5" thickBot="1">
      <c r="A44" s="95">
        <v>12</v>
      </c>
      <c r="B44" s="153">
        <v>39360</v>
      </c>
      <c r="C44" s="157">
        <v>39409</v>
      </c>
      <c r="D44" s="98" t="str">
        <f t="shared" si="41"/>
        <v>Hochspeyer</v>
      </c>
      <c r="E44" s="99" t="str">
        <f>E24</f>
        <v>Rodenbach II</v>
      </c>
      <c r="F44" s="100">
        <v>25</v>
      </c>
      <c r="G44" s="101">
        <v>19</v>
      </c>
      <c r="H44" s="102">
        <v>25</v>
      </c>
      <c r="I44" s="103">
        <v>13</v>
      </c>
      <c r="J44" s="100">
        <v>22</v>
      </c>
      <c r="K44" s="101">
        <v>25</v>
      </c>
      <c r="L44" s="102">
        <v>25</v>
      </c>
      <c r="M44" s="103">
        <v>21</v>
      </c>
      <c r="N44" s="100"/>
      <c r="O44" s="101"/>
      <c r="P44" s="104">
        <f t="shared" si="42"/>
        <v>97</v>
      </c>
      <c r="Q44" s="108">
        <f t="shared" si="27"/>
        <v>78</v>
      </c>
      <c r="R44" s="104">
        <f t="shared" si="43"/>
        <v>3</v>
      </c>
      <c r="S44" s="108">
        <f t="shared" si="28"/>
        <v>1</v>
      </c>
      <c r="T44" s="104">
        <f t="shared" si="44"/>
        <v>2</v>
      </c>
      <c r="U44" s="108">
        <f t="shared" si="29"/>
        <v>0</v>
      </c>
      <c r="V44" s="274"/>
      <c r="W44" s="275"/>
      <c r="X44" s="275"/>
      <c r="Y44" s="275"/>
      <c r="Z44" s="275"/>
      <c r="AA44" s="275"/>
      <c r="AB44" s="276"/>
      <c r="AC44" s="277">
        <f ca="1" t="shared" si="30"/>
      </c>
      <c r="AD44" s="278"/>
      <c r="AE44" s="279">
        <f ca="1" t="shared" si="45"/>
      </c>
      <c r="AF44" s="280"/>
      <c r="AG44" s="29">
        <f t="shared" si="31"/>
        <v>1</v>
      </c>
      <c r="AH44" s="29">
        <f t="shared" si="32"/>
        <v>0</v>
      </c>
      <c r="AI44" s="29">
        <f t="shared" si="33"/>
        <v>1</v>
      </c>
      <c r="AJ44" s="29">
        <f t="shared" si="34"/>
        <v>0</v>
      </c>
      <c r="AK44" s="29">
        <f t="shared" si="35"/>
        <v>0</v>
      </c>
      <c r="AL44" s="29">
        <f t="shared" si="36"/>
        <v>1</v>
      </c>
      <c r="AM44" s="29">
        <f t="shared" si="37"/>
        <v>1</v>
      </c>
      <c r="AN44" s="29">
        <f t="shared" si="38"/>
        <v>0</v>
      </c>
      <c r="AO44" s="29">
        <f t="shared" si="39"/>
        <v>0</v>
      </c>
      <c r="AP44" s="29">
        <f t="shared" si="40"/>
        <v>0</v>
      </c>
    </row>
    <row r="45" spans="22:29" ht="13.5" thickBot="1">
      <c r="V45" s="30"/>
      <c r="W45" s="30"/>
      <c r="X45" s="15"/>
      <c r="Y45" s="15"/>
      <c r="Z45" s="15"/>
      <c r="AA45" s="15"/>
      <c r="AB45" s="15"/>
      <c r="AC45" s="15"/>
    </row>
    <row r="46" spans="1:42" ht="12.75">
      <c r="A46" s="73">
        <v>9</v>
      </c>
      <c r="B46" s="155">
        <v>39321</v>
      </c>
      <c r="C46" s="75"/>
      <c r="D46" s="76" t="str">
        <f>E9</f>
        <v>TFC KL I</v>
      </c>
      <c r="E46" s="77" t="str">
        <f>E3</f>
        <v>Alsenborn</v>
      </c>
      <c r="F46" s="78">
        <v>25</v>
      </c>
      <c r="G46" s="79">
        <v>9</v>
      </c>
      <c r="H46" s="80">
        <v>25</v>
      </c>
      <c r="I46" s="81">
        <v>7</v>
      </c>
      <c r="J46" s="78">
        <v>25</v>
      </c>
      <c r="K46" s="79">
        <v>11</v>
      </c>
      <c r="L46" s="80"/>
      <c r="M46" s="81"/>
      <c r="N46" s="78"/>
      <c r="O46" s="79"/>
      <c r="P46" s="82">
        <f>IF(F46="","",F46+H46+J46+L46+N46)</f>
        <v>75</v>
      </c>
      <c r="Q46" s="106">
        <f aca="true" t="shared" si="46" ref="Q46:Q52">IF(G46="","",G46+I46+K46+M46+O46)</f>
        <v>27</v>
      </c>
      <c r="R46" s="82">
        <f>IF(F46="","",AG46+AI46+AK46+AM46+AO46)</f>
        <v>3</v>
      </c>
      <c r="S46" s="106">
        <f aca="true" t="shared" si="47" ref="S46:S52">IF(G46="","",AH46+AJ46+AL46+AN46+AP46)</f>
        <v>0</v>
      </c>
      <c r="T46" s="82">
        <f>IF(R46="","",IF(R46=3,2,0))</f>
        <v>2</v>
      </c>
      <c r="U46" s="106">
        <f aca="true" t="shared" si="48" ref="U46:U52">IF(S46="","",IF(S46=3,2,0))</f>
        <v>0</v>
      </c>
      <c r="V46" s="288"/>
      <c r="W46" s="289"/>
      <c r="X46" s="289"/>
      <c r="Y46" s="289"/>
      <c r="Z46" s="289"/>
      <c r="AA46" s="289"/>
      <c r="AB46" s="290"/>
      <c r="AC46" s="291">
        <f aca="true" ca="1" t="shared" si="49" ref="AC46:AC52">IF(U46&lt;&gt;"","",IF(C46&lt;&gt;"","verlegt",IF(B46&lt;TODAY(),"offen","")))</f>
      </c>
      <c r="AD46" s="292"/>
      <c r="AE46" s="293">
        <f ca="1">IF(U46&lt;&gt;"","",IF(C46="","",IF(C46&lt;TODAY(),"offen","")))</f>
      </c>
      <c r="AF46" s="294"/>
      <c r="AG46" s="29">
        <f aca="true" t="shared" si="50" ref="AG46:AG52">IF(F46&gt;G46,1,0)</f>
        <v>1</v>
      </c>
      <c r="AH46" s="29">
        <f aca="true" t="shared" si="51" ref="AH46:AH52">IF(G46&gt;F46,1,0)</f>
        <v>0</v>
      </c>
      <c r="AI46" s="29">
        <f aca="true" t="shared" si="52" ref="AI46:AI52">IF(H46&gt;I46,1,0)</f>
        <v>1</v>
      </c>
      <c r="AJ46" s="29">
        <f aca="true" t="shared" si="53" ref="AJ46:AJ52">IF(I46&gt;H46,1,0)</f>
        <v>0</v>
      </c>
      <c r="AK46" s="29">
        <f aca="true" t="shared" si="54" ref="AK46:AK52">IF(J46&gt;K46,1,0)</f>
        <v>1</v>
      </c>
      <c r="AL46" s="29">
        <f aca="true" t="shared" si="55" ref="AL46:AL52">IF(K46&gt;J46,1,0)</f>
        <v>0</v>
      </c>
      <c r="AM46" s="29">
        <f aca="true" t="shared" si="56" ref="AM46:AM52">IF(L46&gt;M46,1,0)</f>
        <v>0</v>
      </c>
      <c r="AN46" s="29">
        <f aca="true" t="shared" si="57" ref="AN46:AN52">IF(M46&gt;L46,1,0)</f>
        <v>0</v>
      </c>
      <c r="AO46" s="29">
        <f aca="true" t="shared" si="58" ref="AO46:AO52">IF(N46&gt;O46,1,0)</f>
        <v>0</v>
      </c>
      <c r="AP46" s="29">
        <f aca="true" t="shared" si="59" ref="AP46:AP52">IF(O46&gt;N46,1,0)</f>
        <v>0</v>
      </c>
    </row>
    <row r="47" spans="1:42" ht="12.75">
      <c r="A47" s="84">
        <v>14</v>
      </c>
      <c r="B47" s="154">
        <v>39398</v>
      </c>
      <c r="C47" s="86"/>
      <c r="D47" s="87" t="str">
        <f aca="true" t="shared" si="60" ref="D47:D52">D46</f>
        <v>TFC KL I</v>
      </c>
      <c r="E47" s="88" t="str">
        <f>E6</f>
        <v>Hochspeyer</v>
      </c>
      <c r="F47" s="89">
        <v>19</v>
      </c>
      <c r="G47" s="90">
        <v>25</v>
      </c>
      <c r="H47" s="91">
        <v>18</v>
      </c>
      <c r="I47" s="92">
        <v>25</v>
      </c>
      <c r="J47" s="89">
        <v>21</v>
      </c>
      <c r="K47" s="90">
        <v>25</v>
      </c>
      <c r="L47" s="91"/>
      <c r="M47" s="92"/>
      <c r="N47" s="89"/>
      <c r="O47" s="90"/>
      <c r="P47" s="93">
        <f aca="true" t="shared" si="61" ref="P47:P52">IF(F47="","",F47+H47+J47+L47+N47)</f>
        <v>58</v>
      </c>
      <c r="Q47" s="107">
        <f t="shared" si="46"/>
        <v>75</v>
      </c>
      <c r="R47" s="93">
        <f aca="true" t="shared" si="62" ref="R47:R52">IF(F47="","",AG47+AI47+AK47+AM47+AO47)</f>
        <v>0</v>
      </c>
      <c r="S47" s="107">
        <f t="shared" si="47"/>
        <v>3</v>
      </c>
      <c r="T47" s="93">
        <f aca="true" t="shared" si="63" ref="T47:T52">IF(R47="","",IF(R47=3,2,0))</f>
        <v>0</v>
      </c>
      <c r="U47" s="107">
        <f t="shared" si="48"/>
        <v>2</v>
      </c>
      <c r="V47" s="281"/>
      <c r="W47" s="282"/>
      <c r="X47" s="282"/>
      <c r="Y47" s="282"/>
      <c r="Z47" s="282"/>
      <c r="AA47" s="282"/>
      <c r="AB47" s="283"/>
      <c r="AC47" s="284">
        <f ca="1" t="shared" si="49"/>
      </c>
      <c r="AD47" s="285"/>
      <c r="AE47" s="286">
        <f aca="true" ca="1" t="shared" si="64" ref="AE47:AE52">IF(U47&lt;&gt;"","",IF(C47="","",IF(C47&lt;TODAY(),"offen","")))</f>
      </c>
      <c r="AF47" s="287"/>
      <c r="AG47" s="29">
        <f t="shared" si="50"/>
        <v>0</v>
      </c>
      <c r="AH47" s="29">
        <f t="shared" si="51"/>
        <v>1</v>
      </c>
      <c r="AI47" s="29">
        <f t="shared" si="52"/>
        <v>0</v>
      </c>
      <c r="AJ47" s="29">
        <f t="shared" si="53"/>
        <v>1</v>
      </c>
      <c r="AK47" s="29">
        <f t="shared" si="54"/>
        <v>0</v>
      </c>
      <c r="AL47" s="29">
        <f t="shared" si="55"/>
        <v>1</v>
      </c>
      <c r="AM47" s="29">
        <f t="shared" si="56"/>
        <v>0</v>
      </c>
      <c r="AN47" s="29">
        <f t="shared" si="57"/>
        <v>0</v>
      </c>
      <c r="AO47" s="29">
        <f t="shared" si="58"/>
        <v>0</v>
      </c>
      <c r="AP47" s="29">
        <f t="shared" si="59"/>
        <v>0</v>
      </c>
    </row>
    <row r="48" spans="1:42" ht="12.75">
      <c r="A48" s="84">
        <v>3</v>
      </c>
      <c r="B48" s="154">
        <v>39153</v>
      </c>
      <c r="C48" s="86"/>
      <c r="D48" s="87" t="str">
        <f t="shared" si="60"/>
        <v>TFC KL I</v>
      </c>
      <c r="E48" s="88" t="str">
        <f>E12</f>
        <v>TFC KL II</v>
      </c>
      <c r="F48" s="89">
        <v>11</v>
      </c>
      <c r="G48" s="90">
        <v>25</v>
      </c>
      <c r="H48" s="91">
        <v>21</v>
      </c>
      <c r="I48" s="92">
        <v>25</v>
      </c>
      <c r="J48" s="89">
        <v>27</v>
      </c>
      <c r="K48" s="90">
        <v>25</v>
      </c>
      <c r="L48" s="91">
        <v>15</v>
      </c>
      <c r="M48" s="92">
        <v>25</v>
      </c>
      <c r="N48" s="89"/>
      <c r="O48" s="90"/>
      <c r="P48" s="93">
        <f t="shared" si="61"/>
        <v>74</v>
      </c>
      <c r="Q48" s="107">
        <f t="shared" si="46"/>
        <v>100</v>
      </c>
      <c r="R48" s="93">
        <f t="shared" si="62"/>
        <v>1</v>
      </c>
      <c r="S48" s="107">
        <f t="shared" si="47"/>
        <v>3</v>
      </c>
      <c r="T48" s="93">
        <f t="shared" si="63"/>
        <v>0</v>
      </c>
      <c r="U48" s="107">
        <f t="shared" si="48"/>
        <v>2</v>
      </c>
      <c r="V48" s="281"/>
      <c r="W48" s="282"/>
      <c r="X48" s="282"/>
      <c r="Y48" s="282"/>
      <c r="Z48" s="282"/>
      <c r="AA48" s="282"/>
      <c r="AB48" s="283"/>
      <c r="AC48" s="284">
        <f ca="1" t="shared" si="49"/>
      </c>
      <c r="AD48" s="285"/>
      <c r="AE48" s="286">
        <f ca="1" t="shared" si="64"/>
      </c>
      <c r="AF48" s="287"/>
      <c r="AG48" s="29">
        <f t="shared" si="50"/>
        <v>0</v>
      </c>
      <c r="AH48" s="29">
        <f t="shared" si="51"/>
        <v>1</v>
      </c>
      <c r="AI48" s="29">
        <f t="shared" si="52"/>
        <v>0</v>
      </c>
      <c r="AJ48" s="29">
        <f t="shared" si="53"/>
        <v>1</v>
      </c>
      <c r="AK48" s="29">
        <f t="shared" si="54"/>
        <v>1</v>
      </c>
      <c r="AL48" s="29">
        <f t="shared" si="55"/>
        <v>0</v>
      </c>
      <c r="AM48" s="29">
        <f t="shared" si="56"/>
        <v>0</v>
      </c>
      <c r="AN48" s="29">
        <f t="shared" si="57"/>
        <v>1</v>
      </c>
      <c r="AO48" s="29">
        <f t="shared" si="58"/>
        <v>0</v>
      </c>
      <c r="AP48" s="29">
        <f t="shared" si="59"/>
        <v>0</v>
      </c>
    </row>
    <row r="49" spans="1:42" ht="12.75">
      <c r="A49" s="84">
        <v>12</v>
      </c>
      <c r="B49" s="154">
        <v>39356</v>
      </c>
      <c r="C49" s="156">
        <v>39405</v>
      </c>
      <c r="D49" s="87" t="str">
        <f t="shared" si="60"/>
        <v>TFC KL I</v>
      </c>
      <c r="E49" s="88" t="str">
        <f>E15</f>
        <v>Miesenbach</v>
      </c>
      <c r="F49" s="89">
        <v>25</v>
      </c>
      <c r="G49" s="90">
        <v>14</v>
      </c>
      <c r="H49" s="91">
        <v>19</v>
      </c>
      <c r="I49" s="92">
        <v>25</v>
      </c>
      <c r="J49" s="89">
        <v>25</v>
      </c>
      <c r="K49" s="90">
        <v>15</v>
      </c>
      <c r="L49" s="91">
        <v>25</v>
      </c>
      <c r="M49" s="92">
        <v>21</v>
      </c>
      <c r="N49" s="89"/>
      <c r="O49" s="90"/>
      <c r="P49" s="93">
        <f t="shared" si="61"/>
        <v>94</v>
      </c>
      <c r="Q49" s="107">
        <f t="shared" si="46"/>
        <v>75</v>
      </c>
      <c r="R49" s="93">
        <f t="shared" si="62"/>
        <v>3</v>
      </c>
      <c r="S49" s="107">
        <f t="shared" si="47"/>
        <v>1</v>
      </c>
      <c r="T49" s="93">
        <f t="shared" si="63"/>
        <v>2</v>
      </c>
      <c r="U49" s="107">
        <f t="shared" si="48"/>
        <v>0</v>
      </c>
      <c r="V49" s="281"/>
      <c r="W49" s="282"/>
      <c r="X49" s="282"/>
      <c r="Y49" s="282"/>
      <c r="Z49" s="282"/>
      <c r="AA49" s="282"/>
      <c r="AB49" s="283"/>
      <c r="AC49" s="284">
        <f ca="1" t="shared" si="49"/>
      </c>
      <c r="AD49" s="285"/>
      <c r="AE49" s="286">
        <f ca="1" t="shared" si="64"/>
      </c>
      <c r="AF49" s="287"/>
      <c r="AG49" s="29">
        <f t="shared" si="50"/>
        <v>1</v>
      </c>
      <c r="AH49" s="29">
        <f t="shared" si="51"/>
        <v>0</v>
      </c>
      <c r="AI49" s="29">
        <f t="shared" si="52"/>
        <v>0</v>
      </c>
      <c r="AJ49" s="29">
        <f t="shared" si="53"/>
        <v>1</v>
      </c>
      <c r="AK49" s="29">
        <f t="shared" si="54"/>
        <v>1</v>
      </c>
      <c r="AL49" s="29">
        <f t="shared" si="55"/>
        <v>0</v>
      </c>
      <c r="AM49" s="29">
        <f t="shared" si="56"/>
        <v>1</v>
      </c>
      <c r="AN49" s="29">
        <f t="shared" si="57"/>
        <v>0</v>
      </c>
      <c r="AO49" s="29">
        <f t="shared" si="58"/>
        <v>0</v>
      </c>
      <c r="AP49" s="29">
        <f t="shared" si="59"/>
        <v>0</v>
      </c>
    </row>
    <row r="50" spans="1:42" ht="12.75">
      <c r="A50" s="84">
        <v>4</v>
      </c>
      <c r="B50" s="154">
        <v>39195</v>
      </c>
      <c r="C50" s="156">
        <v>39251</v>
      </c>
      <c r="D50" s="87" t="str">
        <f t="shared" si="60"/>
        <v>TFC KL I</v>
      </c>
      <c r="E50" s="88" t="str">
        <f>E18</f>
        <v>Olsbrücken</v>
      </c>
      <c r="F50" s="89">
        <v>25</v>
      </c>
      <c r="G50" s="90">
        <v>12</v>
      </c>
      <c r="H50" s="91">
        <v>25</v>
      </c>
      <c r="I50" s="92">
        <v>19</v>
      </c>
      <c r="J50" s="89">
        <v>25</v>
      </c>
      <c r="K50" s="90">
        <v>23</v>
      </c>
      <c r="L50" s="91"/>
      <c r="M50" s="92"/>
      <c r="N50" s="89"/>
      <c r="O50" s="90"/>
      <c r="P50" s="93">
        <f t="shared" si="61"/>
        <v>75</v>
      </c>
      <c r="Q50" s="107">
        <f t="shared" si="46"/>
        <v>54</v>
      </c>
      <c r="R50" s="93">
        <f t="shared" si="62"/>
        <v>3</v>
      </c>
      <c r="S50" s="107">
        <f t="shared" si="47"/>
        <v>0</v>
      </c>
      <c r="T50" s="93">
        <f t="shared" si="63"/>
        <v>2</v>
      </c>
      <c r="U50" s="107">
        <f t="shared" si="48"/>
        <v>0</v>
      </c>
      <c r="V50" s="281"/>
      <c r="W50" s="282"/>
      <c r="X50" s="282"/>
      <c r="Y50" s="282"/>
      <c r="Z50" s="282"/>
      <c r="AA50" s="282"/>
      <c r="AB50" s="283"/>
      <c r="AC50" s="284">
        <f ca="1" t="shared" si="49"/>
      </c>
      <c r="AD50" s="285"/>
      <c r="AE50" s="286">
        <f ca="1" t="shared" si="64"/>
      </c>
      <c r="AF50" s="287"/>
      <c r="AG50" s="29">
        <f t="shared" si="50"/>
        <v>1</v>
      </c>
      <c r="AH50" s="29">
        <f t="shared" si="51"/>
        <v>0</v>
      </c>
      <c r="AI50" s="29">
        <f t="shared" si="52"/>
        <v>1</v>
      </c>
      <c r="AJ50" s="29">
        <f t="shared" si="53"/>
        <v>0</v>
      </c>
      <c r="AK50" s="29">
        <f t="shared" si="54"/>
        <v>1</v>
      </c>
      <c r="AL50" s="29">
        <f t="shared" si="55"/>
        <v>0</v>
      </c>
      <c r="AM50" s="29">
        <f t="shared" si="56"/>
        <v>0</v>
      </c>
      <c r="AN50" s="29">
        <f t="shared" si="57"/>
        <v>0</v>
      </c>
      <c r="AO50" s="29">
        <f t="shared" si="58"/>
        <v>0</v>
      </c>
      <c r="AP50" s="29">
        <f t="shared" si="59"/>
        <v>0</v>
      </c>
    </row>
    <row r="51" spans="1:42" ht="12.75">
      <c r="A51" s="84">
        <v>13</v>
      </c>
      <c r="B51" s="154">
        <v>39384</v>
      </c>
      <c r="C51" s="86"/>
      <c r="D51" s="87" t="str">
        <f t="shared" si="60"/>
        <v>TFC KL I</v>
      </c>
      <c r="E51" s="88" t="str">
        <f>E21</f>
        <v>Rodenbach I</v>
      </c>
      <c r="F51" s="89">
        <v>13</v>
      </c>
      <c r="G51" s="90">
        <v>25</v>
      </c>
      <c r="H51" s="91">
        <v>25</v>
      </c>
      <c r="I51" s="92">
        <v>16</v>
      </c>
      <c r="J51" s="89">
        <v>19</v>
      </c>
      <c r="K51" s="90">
        <v>25</v>
      </c>
      <c r="L51" s="91">
        <v>17</v>
      </c>
      <c r="M51" s="92">
        <v>25</v>
      </c>
      <c r="N51" s="89"/>
      <c r="O51" s="90"/>
      <c r="P51" s="93">
        <f t="shared" si="61"/>
        <v>74</v>
      </c>
      <c r="Q51" s="107">
        <f t="shared" si="46"/>
        <v>91</v>
      </c>
      <c r="R51" s="93">
        <f t="shared" si="62"/>
        <v>1</v>
      </c>
      <c r="S51" s="107">
        <f t="shared" si="47"/>
        <v>3</v>
      </c>
      <c r="T51" s="93">
        <f t="shared" si="63"/>
        <v>0</v>
      </c>
      <c r="U51" s="107">
        <f t="shared" si="48"/>
        <v>2</v>
      </c>
      <c r="V51" s="281"/>
      <c r="W51" s="282"/>
      <c r="X51" s="282"/>
      <c r="Y51" s="282"/>
      <c r="Z51" s="282"/>
      <c r="AA51" s="282"/>
      <c r="AB51" s="283"/>
      <c r="AC51" s="284">
        <f ca="1" t="shared" si="49"/>
      </c>
      <c r="AD51" s="285"/>
      <c r="AE51" s="286">
        <f ca="1" t="shared" si="64"/>
      </c>
      <c r="AF51" s="287"/>
      <c r="AG51" s="29">
        <f t="shared" si="50"/>
        <v>0</v>
      </c>
      <c r="AH51" s="29">
        <f t="shared" si="51"/>
        <v>1</v>
      </c>
      <c r="AI51" s="29">
        <f t="shared" si="52"/>
        <v>1</v>
      </c>
      <c r="AJ51" s="29">
        <f t="shared" si="53"/>
        <v>0</v>
      </c>
      <c r="AK51" s="29">
        <f t="shared" si="54"/>
        <v>0</v>
      </c>
      <c r="AL51" s="29">
        <f t="shared" si="55"/>
        <v>1</v>
      </c>
      <c r="AM51" s="29">
        <f t="shared" si="56"/>
        <v>0</v>
      </c>
      <c r="AN51" s="29">
        <f t="shared" si="57"/>
        <v>1</v>
      </c>
      <c r="AO51" s="29">
        <f t="shared" si="58"/>
        <v>0</v>
      </c>
      <c r="AP51" s="29">
        <f t="shared" si="59"/>
        <v>0</v>
      </c>
    </row>
    <row r="52" spans="1:42" ht="13.5" thickBot="1">
      <c r="A52" s="95">
        <v>1</v>
      </c>
      <c r="B52" s="153">
        <v>39118</v>
      </c>
      <c r="C52" s="97"/>
      <c r="D52" s="98" t="str">
        <f t="shared" si="60"/>
        <v>TFC KL I</v>
      </c>
      <c r="E52" s="99" t="str">
        <f>E24</f>
        <v>Rodenbach II</v>
      </c>
      <c r="F52" s="100">
        <v>26</v>
      </c>
      <c r="G52" s="101">
        <v>28</v>
      </c>
      <c r="H52" s="102">
        <v>21</v>
      </c>
      <c r="I52" s="103">
        <v>25</v>
      </c>
      <c r="J52" s="100">
        <v>25</v>
      </c>
      <c r="K52" s="101">
        <v>13</v>
      </c>
      <c r="L52" s="102">
        <v>15</v>
      </c>
      <c r="M52" s="103">
        <v>25</v>
      </c>
      <c r="N52" s="100"/>
      <c r="O52" s="101"/>
      <c r="P52" s="104">
        <f t="shared" si="61"/>
        <v>87</v>
      </c>
      <c r="Q52" s="108">
        <f t="shared" si="46"/>
        <v>91</v>
      </c>
      <c r="R52" s="104">
        <f t="shared" si="62"/>
        <v>1</v>
      </c>
      <c r="S52" s="108">
        <f t="shared" si="47"/>
        <v>3</v>
      </c>
      <c r="T52" s="104">
        <f t="shared" si="63"/>
        <v>0</v>
      </c>
      <c r="U52" s="108">
        <f t="shared" si="48"/>
        <v>2</v>
      </c>
      <c r="V52" s="274"/>
      <c r="W52" s="275"/>
      <c r="X52" s="275"/>
      <c r="Y52" s="275"/>
      <c r="Z52" s="275"/>
      <c r="AA52" s="275"/>
      <c r="AB52" s="276"/>
      <c r="AC52" s="277">
        <f ca="1" t="shared" si="49"/>
      </c>
      <c r="AD52" s="278"/>
      <c r="AE52" s="279">
        <f ca="1" t="shared" si="64"/>
      </c>
      <c r="AF52" s="280"/>
      <c r="AG52" s="29">
        <f t="shared" si="50"/>
        <v>0</v>
      </c>
      <c r="AH52" s="29">
        <f t="shared" si="51"/>
        <v>1</v>
      </c>
      <c r="AI52" s="29">
        <f t="shared" si="52"/>
        <v>0</v>
      </c>
      <c r="AJ52" s="29">
        <f t="shared" si="53"/>
        <v>1</v>
      </c>
      <c r="AK52" s="29">
        <f t="shared" si="54"/>
        <v>1</v>
      </c>
      <c r="AL52" s="29">
        <f t="shared" si="55"/>
        <v>0</v>
      </c>
      <c r="AM52" s="29">
        <f t="shared" si="56"/>
        <v>0</v>
      </c>
      <c r="AN52" s="29">
        <f t="shared" si="57"/>
        <v>1</v>
      </c>
      <c r="AO52" s="29">
        <f t="shared" si="58"/>
        <v>0</v>
      </c>
      <c r="AP52" s="29">
        <f t="shared" si="59"/>
        <v>0</v>
      </c>
    </row>
    <row r="53" spans="22:29" ht="13.5" thickBot="1">
      <c r="V53" s="30"/>
      <c r="W53" s="30"/>
      <c r="X53" s="15"/>
      <c r="Y53" s="15"/>
      <c r="Z53" s="15"/>
      <c r="AA53" s="15"/>
      <c r="AB53" s="15"/>
      <c r="AC53" s="15"/>
    </row>
    <row r="54" spans="1:42" ht="12.75">
      <c r="A54" s="73">
        <v>5</v>
      </c>
      <c r="B54" s="155">
        <v>39209</v>
      </c>
      <c r="C54" s="75"/>
      <c r="D54" s="76" t="str">
        <f>E12</f>
        <v>TFC KL II</v>
      </c>
      <c r="E54" s="77" t="str">
        <f>E3</f>
        <v>Alsenborn</v>
      </c>
      <c r="F54" s="78">
        <v>25</v>
      </c>
      <c r="G54" s="79">
        <v>21</v>
      </c>
      <c r="H54" s="80">
        <v>25</v>
      </c>
      <c r="I54" s="81">
        <v>17</v>
      </c>
      <c r="J54" s="78">
        <v>25</v>
      </c>
      <c r="K54" s="79">
        <v>16</v>
      </c>
      <c r="L54" s="80"/>
      <c r="M54" s="81"/>
      <c r="N54" s="78"/>
      <c r="O54" s="79"/>
      <c r="P54" s="82">
        <f>IF(F54="","",F54+H54+J54+L54+N54)</f>
        <v>75</v>
      </c>
      <c r="Q54" s="106">
        <f aca="true" t="shared" si="65" ref="Q54:Q60">IF(G54="","",G54+I54+K54+M54+O54)</f>
        <v>54</v>
      </c>
      <c r="R54" s="82">
        <f>IF(F54="","",AG54+AI54+AK54+AM54+AO54)</f>
        <v>3</v>
      </c>
      <c r="S54" s="106">
        <f aca="true" t="shared" si="66" ref="S54:S60">IF(G54="","",AH54+AJ54+AL54+AN54+AP54)</f>
        <v>0</v>
      </c>
      <c r="T54" s="82">
        <f>IF(R54="","",IF(R54=3,2,0))</f>
        <v>2</v>
      </c>
      <c r="U54" s="106">
        <f aca="true" t="shared" si="67" ref="U54:U60">IF(S54="","",IF(S54=3,2,0))</f>
        <v>0</v>
      </c>
      <c r="V54" s="288"/>
      <c r="W54" s="289"/>
      <c r="X54" s="289"/>
      <c r="Y54" s="289"/>
      <c r="Z54" s="289"/>
      <c r="AA54" s="289"/>
      <c r="AB54" s="290"/>
      <c r="AC54" s="291">
        <f aca="true" ca="1" t="shared" si="68" ref="AC54:AC60">IF(U54&lt;&gt;"","",IF(C54&lt;&gt;"","verlegt",IF(B54&lt;TODAY(),"offen","")))</f>
      </c>
      <c r="AD54" s="292"/>
      <c r="AE54" s="293">
        <f ca="1">IF(U54&lt;&gt;"","",IF(C54="","",IF(C54&lt;TODAY(),"offen","")))</f>
      </c>
      <c r="AF54" s="294"/>
      <c r="AG54" s="29">
        <f aca="true" t="shared" si="69" ref="AG54:AG60">IF(F54&gt;G54,1,0)</f>
        <v>1</v>
      </c>
      <c r="AH54" s="29">
        <f aca="true" t="shared" si="70" ref="AH54:AH60">IF(G54&gt;F54,1,0)</f>
        <v>0</v>
      </c>
      <c r="AI54" s="29">
        <f aca="true" t="shared" si="71" ref="AI54:AI60">IF(H54&gt;I54,1,0)</f>
        <v>1</v>
      </c>
      <c r="AJ54" s="29">
        <f aca="true" t="shared" si="72" ref="AJ54:AJ60">IF(I54&gt;H54,1,0)</f>
        <v>0</v>
      </c>
      <c r="AK54" s="29">
        <f aca="true" t="shared" si="73" ref="AK54:AK60">IF(J54&gt;K54,1,0)</f>
        <v>1</v>
      </c>
      <c r="AL54" s="29">
        <f aca="true" t="shared" si="74" ref="AL54:AL60">IF(K54&gt;J54,1,0)</f>
        <v>0</v>
      </c>
      <c r="AM54" s="29">
        <f aca="true" t="shared" si="75" ref="AM54:AM60">IF(L54&gt;M54,1,0)</f>
        <v>0</v>
      </c>
      <c r="AN54" s="29">
        <f aca="true" t="shared" si="76" ref="AN54:AN60">IF(M54&gt;L54,1,0)</f>
        <v>0</v>
      </c>
      <c r="AO54" s="29">
        <f aca="true" t="shared" si="77" ref="AO54:AO60">IF(N54&gt;O54,1,0)</f>
        <v>0</v>
      </c>
      <c r="AP54" s="29">
        <f aca="true" t="shared" si="78" ref="AP54:AP60">IF(O54&gt;N54,1,0)</f>
        <v>0</v>
      </c>
    </row>
    <row r="55" spans="1:42" ht="12.75">
      <c r="A55" s="84">
        <v>6</v>
      </c>
      <c r="B55" s="154">
        <v>39223</v>
      </c>
      <c r="C55" s="86"/>
      <c r="D55" s="87" t="str">
        <f aca="true" t="shared" si="79" ref="D55:D60">D54</f>
        <v>TFC KL II</v>
      </c>
      <c r="E55" s="88" t="str">
        <f>E6</f>
        <v>Hochspeyer</v>
      </c>
      <c r="F55" s="89">
        <v>21</v>
      </c>
      <c r="G55" s="90">
        <v>25</v>
      </c>
      <c r="H55" s="91">
        <v>24</v>
      </c>
      <c r="I55" s="92">
        <v>26</v>
      </c>
      <c r="J55" s="89">
        <v>21</v>
      </c>
      <c r="K55" s="90">
        <v>25</v>
      </c>
      <c r="L55" s="91"/>
      <c r="M55" s="92"/>
      <c r="N55" s="89"/>
      <c r="O55" s="90"/>
      <c r="P55" s="93">
        <f aca="true" t="shared" si="80" ref="P55:P60">IF(F55="","",F55+H55+J55+L55+N55)</f>
        <v>66</v>
      </c>
      <c r="Q55" s="107">
        <f t="shared" si="65"/>
        <v>76</v>
      </c>
      <c r="R55" s="93">
        <f aca="true" t="shared" si="81" ref="R55:R60">IF(F55="","",AG55+AI55+AK55+AM55+AO55)</f>
        <v>0</v>
      </c>
      <c r="S55" s="107">
        <f t="shared" si="66"/>
        <v>3</v>
      </c>
      <c r="T55" s="93">
        <f aca="true" t="shared" si="82" ref="T55:T60">IF(R55="","",IF(R55=3,2,0))</f>
        <v>0</v>
      </c>
      <c r="U55" s="107">
        <f t="shared" si="67"/>
        <v>2</v>
      </c>
      <c r="V55" s="281"/>
      <c r="W55" s="282"/>
      <c r="X55" s="282"/>
      <c r="Y55" s="282"/>
      <c r="Z55" s="282"/>
      <c r="AA55" s="282"/>
      <c r="AB55" s="283"/>
      <c r="AC55" s="284">
        <f ca="1" t="shared" si="68"/>
      </c>
      <c r="AD55" s="285"/>
      <c r="AE55" s="286">
        <f aca="true" ca="1" t="shared" si="83" ref="AE55:AE60">IF(U55&lt;&gt;"","",IF(C55="","",IF(C55&lt;TODAY(),"offen","")))</f>
      </c>
      <c r="AF55" s="287"/>
      <c r="AG55" s="29">
        <f t="shared" si="69"/>
        <v>0</v>
      </c>
      <c r="AH55" s="29">
        <f t="shared" si="70"/>
        <v>1</v>
      </c>
      <c r="AI55" s="29">
        <f t="shared" si="71"/>
        <v>0</v>
      </c>
      <c r="AJ55" s="29">
        <f t="shared" si="72"/>
        <v>1</v>
      </c>
      <c r="AK55" s="29">
        <f t="shared" si="73"/>
        <v>0</v>
      </c>
      <c r="AL55" s="29">
        <f t="shared" si="74"/>
        <v>1</v>
      </c>
      <c r="AM55" s="29">
        <f t="shared" si="75"/>
        <v>0</v>
      </c>
      <c r="AN55" s="29">
        <f t="shared" si="76"/>
        <v>0</v>
      </c>
      <c r="AO55" s="29">
        <f t="shared" si="77"/>
        <v>0</v>
      </c>
      <c r="AP55" s="29">
        <f t="shared" si="78"/>
        <v>0</v>
      </c>
    </row>
    <row r="56" spans="1:42" ht="12.75">
      <c r="A56" s="84">
        <v>10</v>
      </c>
      <c r="B56" s="154">
        <v>39335</v>
      </c>
      <c r="C56" s="86"/>
      <c r="D56" s="87" t="str">
        <f t="shared" si="79"/>
        <v>TFC KL II</v>
      </c>
      <c r="E56" s="88" t="str">
        <f>E9</f>
        <v>TFC KL I</v>
      </c>
      <c r="F56" s="89">
        <v>25</v>
      </c>
      <c r="G56" s="90">
        <v>19</v>
      </c>
      <c r="H56" s="91">
        <v>16</v>
      </c>
      <c r="I56" s="92">
        <v>25</v>
      </c>
      <c r="J56" s="89">
        <v>22</v>
      </c>
      <c r="K56" s="90">
        <v>25</v>
      </c>
      <c r="L56" s="91">
        <v>10</v>
      </c>
      <c r="M56" s="92">
        <v>25</v>
      </c>
      <c r="N56" s="89"/>
      <c r="O56" s="90"/>
      <c r="P56" s="93">
        <f t="shared" si="80"/>
        <v>73</v>
      </c>
      <c r="Q56" s="107">
        <f t="shared" si="65"/>
        <v>94</v>
      </c>
      <c r="R56" s="93">
        <f t="shared" si="81"/>
        <v>1</v>
      </c>
      <c r="S56" s="107">
        <f t="shared" si="66"/>
        <v>3</v>
      </c>
      <c r="T56" s="93">
        <f t="shared" si="82"/>
        <v>0</v>
      </c>
      <c r="U56" s="107">
        <f t="shared" si="67"/>
        <v>2</v>
      </c>
      <c r="V56" s="281"/>
      <c r="W56" s="282"/>
      <c r="X56" s="282"/>
      <c r="Y56" s="282"/>
      <c r="Z56" s="282"/>
      <c r="AA56" s="282"/>
      <c r="AB56" s="283"/>
      <c r="AC56" s="284">
        <f ca="1" t="shared" si="68"/>
      </c>
      <c r="AD56" s="285"/>
      <c r="AE56" s="286">
        <f ca="1" t="shared" si="83"/>
      </c>
      <c r="AF56" s="287"/>
      <c r="AG56" s="29">
        <f t="shared" si="69"/>
        <v>1</v>
      </c>
      <c r="AH56" s="29">
        <f t="shared" si="70"/>
        <v>0</v>
      </c>
      <c r="AI56" s="29">
        <f t="shared" si="71"/>
        <v>0</v>
      </c>
      <c r="AJ56" s="29">
        <f t="shared" si="72"/>
        <v>1</v>
      </c>
      <c r="AK56" s="29">
        <f t="shared" si="73"/>
        <v>0</v>
      </c>
      <c r="AL56" s="29">
        <f t="shared" si="74"/>
        <v>1</v>
      </c>
      <c r="AM56" s="29">
        <f t="shared" si="75"/>
        <v>0</v>
      </c>
      <c r="AN56" s="29">
        <f t="shared" si="76"/>
        <v>1</v>
      </c>
      <c r="AO56" s="29">
        <f t="shared" si="77"/>
        <v>0</v>
      </c>
      <c r="AP56" s="29">
        <f t="shared" si="78"/>
        <v>0</v>
      </c>
    </row>
    <row r="57" spans="1:42" ht="12.75">
      <c r="A57" s="84">
        <v>8</v>
      </c>
      <c r="B57" s="154">
        <v>39258</v>
      </c>
      <c r="C57" s="86"/>
      <c r="D57" s="87" t="str">
        <f t="shared" si="79"/>
        <v>TFC KL II</v>
      </c>
      <c r="E57" s="88" t="str">
        <f>E15</f>
        <v>Miesenbach</v>
      </c>
      <c r="F57" s="89">
        <v>25</v>
      </c>
      <c r="G57" s="90">
        <v>14</v>
      </c>
      <c r="H57" s="91">
        <v>19</v>
      </c>
      <c r="I57" s="92">
        <v>25</v>
      </c>
      <c r="J57" s="89">
        <v>25</v>
      </c>
      <c r="K57" s="90">
        <v>20</v>
      </c>
      <c r="L57" s="91">
        <v>25</v>
      </c>
      <c r="M57" s="92">
        <v>17</v>
      </c>
      <c r="N57" s="89"/>
      <c r="O57" s="90"/>
      <c r="P57" s="93">
        <f t="shared" si="80"/>
        <v>94</v>
      </c>
      <c r="Q57" s="107">
        <f t="shared" si="65"/>
        <v>76</v>
      </c>
      <c r="R57" s="93">
        <f t="shared" si="81"/>
        <v>3</v>
      </c>
      <c r="S57" s="107">
        <f t="shared" si="66"/>
        <v>1</v>
      </c>
      <c r="T57" s="93">
        <f t="shared" si="82"/>
        <v>2</v>
      </c>
      <c r="U57" s="107">
        <f t="shared" si="67"/>
        <v>0</v>
      </c>
      <c r="V57" s="281"/>
      <c r="W57" s="282"/>
      <c r="X57" s="282"/>
      <c r="Y57" s="282"/>
      <c r="Z57" s="282"/>
      <c r="AA57" s="282"/>
      <c r="AB57" s="283"/>
      <c r="AC57" s="284">
        <f ca="1" t="shared" si="68"/>
      </c>
      <c r="AD57" s="285"/>
      <c r="AE57" s="286">
        <f ca="1" t="shared" si="83"/>
      </c>
      <c r="AF57" s="287"/>
      <c r="AG57" s="29">
        <f t="shared" si="69"/>
        <v>1</v>
      </c>
      <c r="AH57" s="29">
        <f t="shared" si="70"/>
        <v>0</v>
      </c>
      <c r="AI57" s="29">
        <f t="shared" si="71"/>
        <v>0</v>
      </c>
      <c r="AJ57" s="29">
        <f t="shared" si="72"/>
        <v>1</v>
      </c>
      <c r="AK57" s="29">
        <f t="shared" si="73"/>
        <v>1</v>
      </c>
      <c r="AL57" s="29">
        <f t="shared" si="74"/>
        <v>0</v>
      </c>
      <c r="AM57" s="29">
        <f t="shared" si="75"/>
        <v>1</v>
      </c>
      <c r="AN57" s="29">
        <f t="shared" si="76"/>
        <v>0</v>
      </c>
      <c r="AO57" s="29">
        <f t="shared" si="77"/>
        <v>0</v>
      </c>
      <c r="AP57" s="29">
        <f t="shared" si="78"/>
        <v>0</v>
      </c>
    </row>
    <row r="58" spans="1:42" ht="12.75">
      <c r="A58" s="84">
        <v>7</v>
      </c>
      <c r="B58" s="154">
        <v>39244</v>
      </c>
      <c r="C58" s="86"/>
      <c r="D58" s="87" t="str">
        <f t="shared" si="79"/>
        <v>TFC KL II</v>
      </c>
      <c r="E58" s="88" t="str">
        <f>E18</f>
        <v>Olsbrücken</v>
      </c>
      <c r="F58" s="89">
        <v>25</v>
      </c>
      <c r="G58" s="90">
        <v>21</v>
      </c>
      <c r="H58" s="91">
        <v>25</v>
      </c>
      <c r="I58" s="92">
        <v>21</v>
      </c>
      <c r="J58" s="89">
        <v>25</v>
      </c>
      <c r="K58" s="90">
        <v>14</v>
      </c>
      <c r="L58" s="91"/>
      <c r="M58" s="92"/>
      <c r="N58" s="89"/>
      <c r="O58" s="90"/>
      <c r="P58" s="93">
        <f t="shared" si="80"/>
        <v>75</v>
      </c>
      <c r="Q58" s="107">
        <f t="shared" si="65"/>
        <v>56</v>
      </c>
      <c r="R58" s="93">
        <f t="shared" si="81"/>
        <v>3</v>
      </c>
      <c r="S58" s="107">
        <f t="shared" si="66"/>
        <v>0</v>
      </c>
      <c r="T58" s="93">
        <f t="shared" si="82"/>
        <v>2</v>
      </c>
      <c r="U58" s="107">
        <f t="shared" si="67"/>
        <v>0</v>
      </c>
      <c r="V58" s="281"/>
      <c r="W58" s="282"/>
      <c r="X58" s="282"/>
      <c r="Y58" s="282"/>
      <c r="Z58" s="282"/>
      <c r="AA58" s="282"/>
      <c r="AB58" s="283"/>
      <c r="AC58" s="284">
        <f ca="1" t="shared" si="68"/>
      </c>
      <c r="AD58" s="285"/>
      <c r="AE58" s="286">
        <f ca="1" t="shared" si="83"/>
      </c>
      <c r="AF58" s="287"/>
      <c r="AG58" s="29">
        <f t="shared" si="69"/>
        <v>1</v>
      </c>
      <c r="AH58" s="29">
        <f t="shared" si="70"/>
        <v>0</v>
      </c>
      <c r="AI58" s="29">
        <f t="shared" si="71"/>
        <v>1</v>
      </c>
      <c r="AJ58" s="29">
        <f t="shared" si="72"/>
        <v>0</v>
      </c>
      <c r="AK58" s="29">
        <f t="shared" si="73"/>
        <v>1</v>
      </c>
      <c r="AL58" s="29">
        <f t="shared" si="74"/>
        <v>0</v>
      </c>
      <c r="AM58" s="29">
        <f t="shared" si="75"/>
        <v>0</v>
      </c>
      <c r="AN58" s="29">
        <f t="shared" si="76"/>
        <v>0</v>
      </c>
      <c r="AO58" s="29">
        <f t="shared" si="77"/>
        <v>0</v>
      </c>
      <c r="AP58" s="29">
        <f t="shared" si="78"/>
        <v>0</v>
      </c>
    </row>
    <row r="59" spans="1:42" ht="12.75">
      <c r="A59" s="84">
        <v>2</v>
      </c>
      <c r="B59" s="154">
        <v>39139</v>
      </c>
      <c r="C59" s="86"/>
      <c r="D59" s="87" t="str">
        <f t="shared" si="79"/>
        <v>TFC KL II</v>
      </c>
      <c r="E59" s="88" t="str">
        <f>E21</f>
        <v>Rodenbach I</v>
      </c>
      <c r="F59" s="89">
        <v>0</v>
      </c>
      <c r="G59" s="90">
        <v>25</v>
      </c>
      <c r="H59" s="91">
        <v>0</v>
      </c>
      <c r="I59" s="92">
        <v>25</v>
      </c>
      <c r="J59" s="89">
        <v>0</v>
      </c>
      <c r="K59" s="90">
        <v>25</v>
      </c>
      <c r="L59" s="91"/>
      <c r="M59" s="92"/>
      <c r="N59" s="89"/>
      <c r="O59" s="90"/>
      <c r="P59" s="93">
        <f t="shared" si="80"/>
        <v>0</v>
      </c>
      <c r="Q59" s="107">
        <f t="shared" si="65"/>
        <v>75</v>
      </c>
      <c r="R59" s="93">
        <f t="shared" si="81"/>
        <v>0</v>
      </c>
      <c r="S59" s="107">
        <f t="shared" si="66"/>
        <v>3</v>
      </c>
      <c r="T59" s="93">
        <f t="shared" si="82"/>
        <v>0</v>
      </c>
      <c r="U59" s="107">
        <f t="shared" si="67"/>
        <v>2</v>
      </c>
      <c r="V59" s="281"/>
      <c r="W59" s="282"/>
      <c r="X59" s="282"/>
      <c r="Y59" s="282"/>
      <c r="Z59" s="282"/>
      <c r="AA59" s="282"/>
      <c r="AB59" s="283"/>
      <c r="AC59" s="284">
        <f ca="1" t="shared" si="68"/>
      </c>
      <c r="AD59" s="285"/>
      <c r="AE59" s="286">
        <f ca="1" t="shared" si="83"/>
      </c>
      <c r="AF59" s="287"/>
      <c r="AG59" s="29">
        <f t="shared" si="69"/>
        <v>0</v>
      </c>
      <c r="AH59" s="29">
        <f t="shared" si="70"/>
        <v>1</v>
      </c>
      <c r="AI59" s="29">
        <f t="shared" si="71"/>
        <v>0</v>
      </c>
      <c r="AJ59" s="29">
        <f t="shared" si="72"/>
        <v>1</v>
      </c>
      <c r="AK59" s="29">
        <f t="shared" si="73"/>
        <v>0</v>
      </c>
      <c r="AL59" s="29">
        <f t="shared" si="74"/>
        <v>1</v>
      </c>
      <c r="AM59" s="29">
        <f t="shared" si="75"/>
        <v>0</v>
      </c>
      <c r="AN59" s="29">
        <f t="shared" si="76"/>
        <v>0</v>
      </c>
      <c r="AO59" s="29">
        <f t="shared" si="77"/>
        <v>0</v>
      </c>
      <c r="AP59" s="29">
        <f t="shared" si="78"/>
        <v>0</v>
      </c>
    </row>
    <row r="60" spans="1:42" ht="13.5" thickBot="1">
      <c r="A60" s="95">
        <v>11</v>
      </c>
      <c r="B60" s="153">
        <v>39342</v>
      </c>
      <c r="C60" s="157">
        <v>39405</v>
      </c>
      <c r="D60" s="98" t="str">
        <f t="shared" si="79"/>
        <v>TFC KL II</v>
      </c>
      <c r="E60" s="99" t="str">
        <f>E24</f>
        <v>Rodenbach II</v>
      </c>
      <c r="F60" s="100">
        <v>21</v>
      </c>
      <c r="G60" s="101">
        <v>25</v>
      </c>
      <c r="H60" s="102">
        <v>25</v>
      </c>
      <c r="I60" s="103">
        <v>19</v>
      </c>
      <c r="J60" s="100">
        <v>25</v>
      </c>
      <c r="K60" s="101">
        <v>21</v>
      </c>
      <c r="L60" s="102">
        <v>25</v>
      </c>
      <c r="M60" s="103">
        <v>12</v>
      </c>
      <c r="N60" s="100"/>
      <c r="O60" s="101"/>
      <c r="P60" s="104">
        <f t="shared" si="80"/>
        <v>96</v>
      </c>
      <c r="Q60" s="108">
        <f t="shared" si="65"/>
        <v>77</v>
      </c>
      <c r="R60" s="104">
        <f t="shared" si="81"/>
        <v>3</v>
      </c>
      <c r="S60" s="108">
        <f t="shared" si="66"/>
        <v>1</v>
      </c>
      <c r="T60" s="104">
        <f t="shared" si="82"/>
        <v>2</v>
      </c>
      <c r="U60" s="108">
        <f t="shared" si="67"/>
        <v>0</v>
      </c>
      <c r="V60" s="274"/>
      <c r="W60" s="275"/>
      <c r="X60" s="275"/>
      <c r="Y60" s="275"/>
      <c r="Z60" s="275"/>
      <c r="AA60" s="275"/>
      <c r="AB60" s="276"/>
      <c r="AC60" s="277">
        <f ca="1" t="shared" si="68"/>
      </c>
      <c r="AD60" s="278"/>
      <c r="AE60" s="279">
        <f ca="1" t="shared" si="83"/>
      </c>
      <c r="AF60" s="280"/>
      <c r="AG60" s="29">
        <f t="shared" si="69"/>
        <v>0</v>
      </c>
      <c r="AH60" s="29">
        <f t="shared" si="70"/>
        <v>1</v>
      </c>
      <c r="AI60" s="29">
        <f t="shared" si="71"/>
        <v>1</v>
      </c>
      <c r="AJ60" s="29">
        <f t="shared" si="72"/>
        <v>0</v>
      </c>
      <c r="AK60" s="29">
        <f t="shared" si="73"/>
        <v>1</v>
      </c>
      <c r="AL60" s="29">
        <f t="shared" si="74"/>
        <v>0</v>
      </c>
      <c r="AM60" s="29">
        <f t="shared" si="75"/>
        <v>1</v>
      </c>
      <c r="AN60" s="29">
        <f t="shared" si="76"/>
        <v>0</v>
      </c>
      <c r="AO60" s="29">
        <f t="shared" si="77"/>
        <v>0</v>
      </c>
      <c r="AP60" s="29">
        <f t="shared" si="78"/>
        <v>0</v>
      </c>
    </row>
    <row r="61" spans="22:29" ht="13.5" thickBot="1">
      <c r="V61" s="30"/>
      <c r="W61" s="30"/>
      <c r="X61" s="15"/>
      <c r="Y61" s="15"/>
      <c r="Z61" s="15"/>
      <c r="AA61" s="15"/>
      <c r="AB61" s="15"/>
      <c r="AC61" s="15"/>
    </row>
    <row r="62" spans="1:42" ht="12.75">
      <c r="A62" s="73">
        <v>11</v>
      </c>
      <c r="B62" s="155">
        <v>39342</v>
      </c>
      <c r="C62" s="75"/>
      <c r="D62" s="76" t="str">
        <f>E15</f>
        <v>Miesenbach</v>
      </c>
      <c r="E62" s="77" t="str">
        <f>E3</f>
        <v>Alsenborn</v>
      </c>
      <c r="F62" s="78">
        <v>25</v>
      </c>
      <c r="G62" s="79">
        <v>10</v>
      </c>
      <c r="H62" s="80">
        <v>25</v>
      </c>
      <c r="I62" s="81">
        <v>13</v>
      </c>
      <c r="J62" s="78">
        <v>25</v>
      </c>
      <c r="K62" s="79">
        <v>11</v>
      </c>
      <c r="L62" s="80"/>
      <c r="M62" s="81"/>
      <c r="N62" s="78"/>
      <c r="O62" s="79"/>
      <c r="P62" s="82">
        <f>IF(F62="","",F62+H62+J62+L62+N62)</f>
        <v>75</v>
      </c>
      <c r="Q62" s="106">
        <f aca="true" t="shared" si="84" ref="Q62:Q68">IF(G62="","",G62+I62+K62+M62+O62)</f>
        <v>34</v>
      </c>
      <c r="R62" s="82">
        <f>IF(F62="","",AG62+AI62+AK62+AM62+AO62)</f>
        <v>3</v>
      </c>
      <c r="S62" s="106">
        <f aca="true" t="shared" si="85" ref="S62:S68">IF(G62="","",AH62+AJ62+AL62+AN62+AP62)</f>
        <v>0</v>
      </c>
      <c r="T62" s="82">
        <f>IF(R62="","",IF(R62=3,2,0))</f>
        <v>2</v>
      </c>
      <c r="U62" s="106">
        <f aca="true" t="shared" si="86" ref="U62:U68">IF(S62="","",IF(S62=3,2,0))</f>
        <v>0</v>
      </c>
      <c r="V62" s="288"/>
      <c r="W62" s="289"/>
      <c r="X62" s="289"/>
      <c r="Y62" s="289"/>
      <c r="Z62" s="289"/>
      <c r="AA62" s="289"/>
      <c r="AB62" s="290"/>
      <c r="AC62" s="291">
        <f aca="true" ca="1" t="shared" si="87" ref="AC62:AC68">IF(U62&lt;&gt;"","",IF(C62&lt;&gt;"","verlegt",IF(B62&lt;TODAY(),"offen","")))</f>
      </c>
      <c r="AD62" s="292"/>
      <c r="AE62" s="293">
        <f ca="1">IF(U62&lt;&gt;"","",IF(C62="","",IF(C62&lt;TODAY(),"offen","")))</f>
      </c>
      <c r="AF62" s="294"/>
      <c r="AG62" s="29">
        <f aca="true" t="shared" si="88" ref="AG62:AG68">IF(F62&gt;G62,1,0)</f>
        <v>1</v>
      </c>
      <c r="AH62" s="29">
        <f aca="true" t="shared" si="89" ref="AH62:AH68">IF(G62&gt;F62,1,0)</f>
        <v>0</v>
      </c>
      <c r="AI62" s="29">
        <f aca="true" t="shared" si="90" ref="AI62:AI68">IF(H62&gt;I62,1,0)</f>
        <v>1</v>
      </c>
      <c r="AJ62" s="29">
        <f aca="true" t="shared" si="91" ref="AJ62:AJ68">IF(I62&gt;H62,1,0)</f>
        <v>0</v>
      </c>
      <c r="AK62" s="29">
        <f aca="true" t="shared" si="92" ref="AK62:AK68">IF(J62&gt;K62,1,0)</f>
        <v>1</v>
      </c>
      <c r="AL62" s="29">
        <f aca="true" t="shared" si="93" ref="AL62:AL68">IF(K62&gt;J62,1,0)</f>
        <v>0</v>
      </c>
      <c r="AM62" s="29">
        <f aca="true" t="shared" si="94" ref="AM62:AM68">IF(L62&gt;M62,1,0)</f>
        <v>0</v>
      </c>
      <c r="AN62" s="29">
        <f aca="true" t="shared" si="95" ref="AN62:AN68">IF(M62&gt;L62,1,0)</f>
        <v>0</v>
      </c>
      <c r="AO62" s="29">
        <f aca="true" t="shared" si="96" ref="AO62:AO68">IF(N62&gt;O62,1,0)</f>
        <v>0</v>
      </c>
      <c r="AP62" s="29">
        <f aca="true" t="shared" si="97" ref="AP62:AP68">IF(O62&gt;N62,1,0)</f>
        <v>0</v>
      </c>
    </row>
    <row r="63" spans="1:42" ht="12.75">
      <c r="A63" s="84">
        <v>9</v>
      </c>
      <c r="B63" s="154">
        <v>39321</v>
      </c>
      <c r="C63" s="86"/>
      <c r="D63" s="87" t="str">
        <f aca="true" t="shared" si="98" ref="D63:D68">D62</f>
        <v>Miesenbach</v>
      </c>
      <c r="E63" s="88" t="str">
        <f>E6</f>
        <v>Hochspeyer</v>
      </c>
      <c r="F63" s="89">
        <v>17</v>
      </c>
      <c r="G63" s="90">
        <v>25</v>
      </c>
      <c r="H63" s="91">
        <v>19</v>
      </c>
      <c r="I63" s="92">
        <v>25</v>
      </c>
      <c r="J63" s="89">
        <v>25</v>
      </c>
      <c r="K63" s="90">
        <v>23</v>
      </c>
      <c r="L63" s="91">
        <v>20</v>
      </c>
      <c r="M63" s="92">
        <v>25</v>
      </c>
      <c r="N63" s="89"/>
      <c r="O63" s="90"/>
      <c r="P63" s="93">
        <f aca="true" t="shared" si="99" ref="P63:P68">IF(F63="","",F63+H63+J63+L63+N63)</f>
        <v>81</v>
      </c>
      <c r="Q63" s="107">
        <f t="shared" si="84"/>
        <v>98</v>
      </c>
      <c r="R63" s="93">
        <f aca="true" t="shared" si="100" ref="R63:R68">IF(F63="","",AG63+AI63+AK63+AM63+AO63)</f>
        <v>1</v>
      </c>
      <c r="S63" s="107">
        <f t="shared" si="85"/>
        <v>3</v>
      </c>
      <c r="T63" s="93">
        <f aca="true" t="shared" si="101" ref="T63:T68">IF(R63="","",IF(R63=3,2,0))</f>
        <v>0</v>
      </c>
      <c r="U63" s="107">
        <f t="shared" si="86"/>
        <v>2</v>
      </c>
      <c r="V63" s="281"/>
      <c r="W63" s="282"/>
      <c r="X63" s="282"/>
      <c r="Y63" s="282"/>
      <c r="Z63" s="282"/>
      <c r="AA63" s="282"/>
      <c r="AB63" s="283"/>
      <c r="AC63" s="284">
        <f ca="1" t="shared" si="87"/>
      </c>
      <c r="AD63" s="285"/>
      <c r="AE63" s="286">
        <f aca="true" ca="1" t="shared" si="102" ref="AE63:AE68">IF(U63&lt;&gt;"","",IF(C63="","",IF(C63&lt;TODAY(),"offen","")))</f>
      </c>
      <c r="AF63" s="287"/>
      <c r="AG63" s="29">
        <f t="shared" si="88"/>
        <v>0</v>
      </c>
      <c r="AH63" s="29">
        <f t="shared" si="89"/>
        <v>1</v>
      </c>
      <c r="AI63" s="29">
        <f t="shared" si="90"/>
        <v>0</v>
      </c>
      <c r="AJ63" s="29">
        <f t="shared" si="91"/>
        <v>1</v>
      </c>
      <c r="AK63" s="29">
        <f t="shared" si="92"/>
        <v>1</v>
      </c>
      <c r="AL63" s="29">
        <f t="shared" si="93"/>
        <v>0</v>
      </c>
      <c r="AM63" s="29">
        <f t="shared" si="94"/>
        <v>0</v>
      </c>
      <c r="AN63" s="29">
        <f t="shared" si="95"/>
        <v>1</v>
      </c>
      <c r="AO63" s="29">
        <f t="shared" si="96"/>
        <v>0</v>
      </c>
      <c r="AP63" s="29">
        <f t="shared" si="97"/>
        <v>0</v>
      </c>
    </row>
    <row r="64" spans="1:42" ht="12.75">
      <c r="A64" s="84">
        <v>5</v>
      </c>
      <c r="B64" s="154">
        <v>39209</v>
      </c>
      <c r="C64" s="86"/>
      <c r="D64" s="87" t="str">
        <f t="shared" si="98"/>
        <v>Miesenbach</v>
      </c>
      <c r="E64" s="88" t="str">
        <f>E9</f>
        <v>TFC KL I</v>
      </c>
      <c r="F64" s="89">
        <v>25</v>
      </c>
      <c r="G64" s="90">
        <v>12</v>
      </c>
      <c r="H64" s="91">
        <v>25</v>
      </c>
      <c r="I64" s="92">
        <v>22</v>
      </c>
      <c r="J64" s="89">
        <v>25</v>
      </c>
      <c r="K64" s="90">
        <v>18</v>
      </c>
      <c r="L64" s="91"/>
      <c r="M64" s="92"/>
      <c r="N64" s="89"/>
      <c r="O64" s="90"/>
      <c r="P64" s="93">
        <f t="shared" si="99"/>
        <v>75</v>
      </c>
      <c r="Q64" s="107">
        <f t="shared" si="84"/>
        <v>52</v>
      </c>
      <c r="R64" s="93">
        <f t="shared" si="100"/>
        <v>3</v>
      </c>
      <c r="S64" s="107">
        <f t="shared" si="85"/>
        <v>0</v>
      </c>
      <c r="T64" s="93">
        <f t="shared" si="101"/>
        <v>2</v>
      </c>
      <c r="U64" s="107">
        <f t="shared" si="86"/>
        <v>0</v>
      </c>
      <c r="V64" s="281"/>
      <c r="W64" s="282"/>
      <c r="X64" s="282"/>
      <c r="Y64" s="282"/>
      <c r="Z64" s="282"/>
      <c r="AA64" s="282"/>
      <c r="AB64" s="283"/>
      <c r="AC64" s="284">
        <f ca="1" t="shared" si="87"/>
      </c>
      <c r="AD64" s="285"/>
      <c r="AE64" s="286">
        <f ca="1" t="shared" si="102"/>
      </c>
      <c r="AF64" s="287"/>
      <c r="AG64" s="29">
        <f t="shared" si="88"/>
        <v>1</v>
      </c>
      <c r="AH64" s="29">
        <f t="shared" si="89"/>
        <v>0</v>
      </c>
      <c r="AI64" s="29">
        <f t="shared" si="90"/>
        <v>1</v>
      </c>
      <c r="AJ64" s="29">
        <f t="shared" si="91"/>
        <v>0</v>
      </c>
      <c r="AK64" s="29">
        <f t="shared" si="92"/>
        <v>1</v>
      </c>
      <c r="AL64" s="29">
        <f t="shared" si="93"/>
        <v>0</v>
      </c>
      <c r="AM64" s="29">
        <f t="shared" si="94"/>
        <v>0</v>
      </c>
      <c r="AN64" s="29">
        <f t="shared" si="95"/>
        <v>0</v>
      </c>
      <c r="AO64" s="29">
        <f t="shared" si="96"/>
        <v>0</v>
      </c>
      <c r="AP64" s="29">
        <f t="shared" si="97"/>
        <v>0</v>
      </c>
    </row>
    <row r="65" spans="1:42" ht="12.75">
      <c r="A65" s="84">
        <v>1</v>
      </c>
      <c r="B65" s="154">
        <v>39118</v>
      </c>
      <c r="C65" s="156">
        <v>39188</v>
      </c>
      <c r="D65" s="87" t="str">
        <f t="shared" si="98"/>
        <v>Miesenbach</v>
      </c>
      <c r="E65" s="88" t="str">
        <f>E12</f>
        <v>TFC KL II</v>
      </c>
      <c r="F65" s="89">
        <v>26</v>
      </c>
      <c r="G65" s="90">
        <v>28</v>
      </c>
      <c r="H65" s="91">
        <v>20</v>
      </c>
      <c r="I65" s="92">
        <v>25</v>
      </c>
      <c r="J65" s="89">
        <v>25</v>
      </c>
      <c r="K65" s="90">
        <v>22</v>
      </c>
      <c r="L65" s="91">
        <v>15</v>
      </c>
      <c r="M65" s="92">
        <v>25</v>
      </c>
      <c r="N65" s="89"/>
      <c r="O65" s="90"/>
      <c r="P65" s="93">
        <f t="shared" si="99"/>
        <v>86</v>
      </c>
      <c r="Q65" s="107">
        <f t="shared" si="84"/>
        <v>100</v>
      </c>
      <c r="R65" s="93">
        <f t="shared" si="100"/>
        <v>1</v>
      </c>
      <c r="S65" s="107">
        <f t="shared" si="85"/>
        <v>3</v>
      </c>
      <c r="T65" s="93">
        <f t="shared" si="101"/>
        <v>0</v>
      </c>
      <c r="U65" s="107">
        <f t="shared" si="86"/>
        <v>2</v>
      </c>
      <c r="V65" s="281"/>
      <c r="W65" s="282"/>
      <c r="X65" s="282"/>
      <c r="Y65" s="282"/>
      <c r="Z65" s="282"/>
      <c r="AA65" s="282"/>
      <c r="AB65" s="283"/>
      <c r="AC65" s="284">
        <f ca="1" t="shared" si="87"/>
      </c>
      <c r="AD65" s="285"/>
      <c r="AE65" s="286">
        <f ca="1" t="shared" si="102"/>
      </c>
      <c r="AF65" s="287"/>
      <c r="AG65" s="29">
        <f t="shared" si="88"/>
        <v>0</v>
      </c>
      <c r="AH65" s="29">
        <f t="shared" si="89"/>
        <v>1</v>
      </c>
      <c r="AI65" s="29">
        <f t="shared" si="90"/>
        <v>0</v>
      </c>
      <c r="AJ65" s="29">
        <f t="shared" si="91"/>
        <v>1</v>
      </c>
      <c r="AK65" s="29">
        <f t="shared" si="92"/>
        <v>1</v>
      </c>
      <c r="AL65" s="29">
        <f t="shared" si="93"/>
        <v>0</v>
      </c>
      <c r="AM65" s="29">
        <f t="shared" si="94"/>
        <v>0</v>
      </c>
      <c r="AN65" s="29">
        <f t="shared" si="95"/>
        <v>1</v>
      </c>
      <c r="AO65" s="29">
        <f t="shared" si="96"/>
        <v>0</v>
      </c>
      <c r="AP65" s="29">
        <f t="shared" si="97"/>
        <v>0</v>
      </c>
    </row>
    <row r="66" spans="1:42" ht="12.75">
      <c r="A66" s="84">
        <v>10</v>
      </c>
      <c r="B66" s="154">
        <v>39335</v>
      </c>
      <c r="C66" s="86"/>
      <c r="D66" s="87" t="str">
        <f t="shared" si="98"/>
        <v>Miesenbach</v>
      </c>
      <c r="E66" s="88" t="str">
        <f>E18</f>
        <v>Olsbrücken</v>
      </c>
      <c r="F66" s="89">
        <v>25</v>
      </c>
      <c r="G66" s="90">
        <v>23</v>
      </c>
      <c r="H66" s="91">
        <v>25</v>
      </c>
      <c r="I66" s="92">
        <v>15</v>
      </c>
      <c r="J66" s="89">
        <v>25</v>
      </c>
      <c r="K66" s="90">
        <v>16</v>
      </c>
      <c r="L66" s="91"/>
      <c r="M66" s="92"/>
      <c r="N66" s="89"/>
      <c r="O66" s="90"/>
      <c r="P66" s="93">
        <f t="shared" si="99"/>
        <v>75</v>
      </c>
      <c r="Q66" s="107">
        <f t="shared" si="84"/>
        <v>54</v>
      </c>
      <c r="R66" s="93">
        <f t="shared" si="100"/>
        <v>3</v>
      </c>
      <c r="S66" s="107">
        <f t="shared" si="85"/>
        <v>0</v>
      </c>
      <c r="T66" s="93">
        <f t="shared" si="101"/>
        <v>2</v>
      </c>
      <c r="U66" s="107">
        <f t="shared" si="86"/>
        <v>0</v>
      </c>
      <c r="V66" s="281"/>
      <c r="W66" s="282"/>
      <c r="X66" s="282"/>
      <c r="Y66" s="282"/>
      <c r="Z66" s="282"/>
      <c r="AA66" s="282"/>
      <c r="AB66" s="283"/>
      <c r="AC66" s="284">
        <f ca="1" t="shared" si="87"/>
      </c>
      <c r="AD66" s="285"/>
      <c r="AE66" s="286">
        <f ca="1" t="shared" si="102"/>
      </c>
      <c r="AF66" s="287"/>
      <c r="AG66" s="29">
        <f t="shared" si="88"/>
        <v>1</v>
      </c>
      <c r="AH66" s="29">
        <f t="shared" si="89"/>
        <v>0</v>
      </c>
      <c r="AI66" s="29">
        <f t="shared" si="90"/>
        <v>1</v>
      </c>
      <c r="AJ66" s="29">
        <f t="shared" si="91"/>
        <v>0</v>
      </c>
      <c r="AK66" s="29">
        <f t="shared" si="92"/>
        <v>1</v>
      </c>
      <c r="AL66" s="29">
        <f t="shared" si="93"/>
        <v>0</v>
      </c>
      <c r="AM66" s="29">
        <f t="shared" si="94"/>
        <v>0</v>
      </c>
      <c r="AN66" s="29">
        <f t="shared" si="95"/>
        <v>0</v>
      </c>
      <c r="AO66" s="29">
        <f t="shared" si="96"/>
        <v>0</v>
      </c>
      <c r="AP66" s="29">
        <f t="shared" si="97"/>
        <v>0</v>
      </c>
    </row>
    <row r="67" spans="1:42" ht="12.75">
      <c r="A67" s="84">
        <v>7</v>
      </c>
      <c r="B67" s="154">
        <v>39244</v>
      </c>
      <c r="C67" s="86"/>
      <c r="D67" s="87" t="str">
        <f t="shared" si="98"/>
        <v>Miesenbach</v>
      </c>
      <c r="E67" s="88" t="str">
        <f>E21</f>
        <v>Rodenbach I</v>
      </c>
      <c r="F67" s="89">
        <v>15</v>
      </c>
      <c r="G67" s="90">
        <v>25</v>
      </c>
      <c r="H67" s="91">
        <v>16</v>
      </c>
      <c r="I67" s="92">
        <v>25</v>
      </c>
      <c r="J67" s="89">
        <v>15</v>
      </c>
      <c r="K67" s="90">
        <v>25</v>
      </c>
      <c r="L67" s="91"/>
      <c r="M67" s="92"/>
      <c r="N67" s="89"/>
      <c r="O67" s="90"/>
      <c r="P67" s="93">
        <f t="shared" si="99"/>
        <v>46</v>
      </c>
      <c r="Q67" s="107">
        <f t="shared" si="84"/>
        <v>75</v>
      </c>
      <c r="R67" s="93">
        <f t="shared" si="100"/>
        <v>0</v>
      </c>
      <c r="S67" s="107">
        <f t="shared" si="85"/>
        <v>3</v>
      </c>
      <c r="T67" s="93">
        <f t="shared" si="101"/>
        <v>0</v>
      </c>
      <c r="U67" s="107">
        <f t="shared" si="86"/>
        <v>2</v>
      </c>
      <c r="V67" s="281"/>
      <c r="W67" s="282"/>
      <c r="X67" s="282"/>
      <c r="Y67" s="282"/>
      <c r="Z67" s="282"/>
      <c r="AA67" s="282"/>
      <c r="AB67" s="283"/>
      <c r="AC67" s="284">
        <f ca="1" t="shared" si="87"/>
      </c>
      <c r="AD67" s="285"/>
      <c r="AE67" s="286">
        <f ca="1" t="shared" si="102"/>
      </c>
      <c r="AF67" s="287"/>
      <c r="AG67" s="29">
        <f t="shared" si="88"/>
        <v>0</v>
      </c>
      <c r="AH67" s="29">
        <f t="shared" si="89"/>
        <v>1</v>
      </c>
      <c r="AI67" s="29">
        <f t="shared" si="90"/>
        <v>0</v>
      </c>
      <c r="AJ67" s="29">
        <f t="shared" si="91"/>
        <v>1</v>
      </c>
      <c r="AK67" s="29">
        <f t="shared" si="92"/>
        <v>0</v>
      </c>
      <c r="AL67" s="29">
        <f t="shared" si="93"/>
        <v>1</v>
      </c>
      <c r="AM67" s="29">
        <f t="shared" si="94"/>
        <v>0</v>
      </c>
      <c r="AN67" s="29">
        <f t="shared" si="95"/>
        <v>0</v>
      </c>
      <c r="AO67" s="29">
        <f t="shared" si="96"/>
        <v>0</v>
      </c>
      <c r="AP67" s="29">
        <f t="shared" si="97"/>
        <v>0</v>
      </c>
    </row>
    <row r="68" spans="1:42" ht="13.5" thickBot="1">
      <c r="A68" s="95">
        <v>6</v>
      </c>
      <c r="B68" s="153">
        <v>39223</v>
      </c>
      <c r="C68" s="97"/>
      <c r="D68" s="98" t="str">
        <f t="shared" si="98"/>
        <v>Miesenbach</v>
      </c>
      <c r="E68" s="99" t="str">
        <f>E24</f>
        <v>Rodenbach II</v>
      </c>
      <c r="F68" s="100">
        <v>21</v>
      </c>
      <c r="G68" s="101">
        <v>25</v>
      </c>
      <c r="H68" s="102">
        <v>25</v>
      </c>
      <c r="I68" s="103">
        <v>18</v>
      </c>
      <c r="J68" s="100">
        <v>23</v>
      </c>
      <c r="K68" s="101">
        <v>25</v>
      </c>
      <c r="L68" s="102">
        <v>25</v>
      </c>
      <c r="M68" s="103">
        <v>22</v>
      </c>
      <c r="N68" s="100">
        <v>8</v>
      </c>
      <c r="O68" s="101">
        <v>15</v>
      </c>
      <c r="P68" s="104">
        <f t="shared" si="99"/>
        <v>102</v>
      </c>
      <c r="Q68" s="108">
        <f t="shared" si="84"/>
        <v>105</v>
      </c>
      <c r="R68" s="104">
        <f t="shared" si="100"/>
        <v>2</v>
      </c>
      <c r="S68" s="108">
        <f t="shared" si="85"/>
        <v>3</v>
      </c>
      <c r="T68" s="104">
        <f t="shared" si="101"/>
        <v>0</v>
      </c>
      <c r="U68" s="108">
        <f t="shared" si="86"/>
        <v>2</v>
      </c>
      <c r="V68" s="274"/>
      <c r="W68" s="275"/>
      <c r="X68" s="275"/>
      <c r="Y68" s="275"/>
      <c r="Z68" s="275"/>
      <c r="AA68" s="275"/>
      <c r="AB68" s="276"/>
      <c r="AC68" s="277">
        <f ca="1" t="shared" si="87"/>
      </c>
      <c r="AD68" s="278"/>
      <c r="AE68" s="279">
        <f ca="1" t="shared" si="102"/>
      </c>
      <c r="AF68" s="280"/>
      <c r="AG68" s="29">
        <f t="shared" si="88"/>
        <v>0</v>
      </c>
      <c r="AH68" s="29">
        <f t="shared" si="89"/>
        <v>1</v>
      </c>
      <c r="AI68" s="29">
        <f t="shared" si="90"/>
        <v>1</v>
      </c>
      <c r="AJ68" s="29">
        <f t="shared" si="91"/>
        <v>0</v>
      </c>
      <c r="AK68" s="29">
        <f t="shared" si="92"/>
        <v>0</v>
      </c>
      <c r="AL68" s="29">
        <f t="shared" si="93"/>
        <v>1</v>
      </c>
      <c r="AM68" s="29">
        <f t="shared" si="94"/>
        <v>1</v>
      </c>
      <c r="AN68" s="29">
        <f t="shared" si="95"/>
        <v>0</v>
      </c>
      <c r="AO68" s="29">
        <f t="shared" si="96"/>
        <v>0</v>
      </c>
      <c r="AP68" s="29">
        <f t="shared" si="97"/>
        <v>1</v>
      </c>
    </row>
    <row r="69" spans="22:29" ht="13.5" thickBot="1">
      <c r="V69" s="30"/>
      <c r="W69" s="30"/>
      <c r="X69" s="15"/>
      <c r="Y69" s="15"/>
      <c r="Z69" s="15"/>
      <c r="AA69" s="15"/>
      <c r="AB69" s="15"/>
      <c r="AC69" s="15"/>
    </row>
    <row r="70" spans="1:42" ht="13.5" thickBot="1">
      <c r="A70" s="73">
        <v>6</v>
      </c>
      <c r="B70" s="155">
        <v>39227</v>
      </c>
      <c r="C70" s="191">
        <v>39318</v>
      </c>
      <c r="D70" s="76" t="str">
        <f>E18</f>
        <v>Olsbrücken</v>
      </c>
      <c r="E70" s="77" t="str">
        <f>E3</f>
        <v>Alsenborn</v>
      </c>
      <c r="F70" s="78">
        <v>25</v>
      </c>
      <c r="G70" s="79">
        <v>14</v>
      </c>
      <c r="H70" s="80">
        <v>25</v>
      </c>
      <c r="I70" s="81">
        <v>18</v>
      </c>
      <c r="J70" s="78">
        <v>26</v>
      </c>
      <c r="K70" s="79">
        <v>24</v>
      </c>
      <c r="L70" s="80"/>
      <c r="M70" s="81"/>
      <c r="N70" s="78"/>
      <c r="O70" s="79"/>
      <c r="P70" s="82">
        <f>IF(F70="","",F70+H70+J70+L70+N70)</f>
        <v>76</v>
      </c>
      <c r="Q70" s="106">
        <f aca="true" t="shared" si="103" ref="Q70:Q76">IF(G70="","",G70+I70+K70+M70+O70)</f>
        <v>56</v>
      </c>
      <c r="R70" s="82">
        <f>IF(F70="","",AG70+AI70+AK70+AM70+AO70)</f>
        <v>3</v>
      </c>
      <c r="S70" s="106">
        <f aca="true" t="shared" si="104" ref="S70:S76">IF(G70="","",AH70+AJ70+AL70+AN70+AP70)</f>
        <v>0</v>
      </c>
      <c r="T70" s="82">
        <f>IF(R70="","",IF(R70=3,2,0))</f>
        <v>2</v>
      </c>
      <c r="U70" s="106">
        <f aca="true" t="shared" si="105" ref="U70:U76">IF(S70="","",IF(S70=3,2,0))</f>
        <v>0</v>
      </c>
      <c r="V70" s="288"/>
      <c r="W70" s="289"/>
      <c r="X70" s="289"/>
      <c r="Y70" s="289"/>
      <c r="Z70" s="289"/>
      <c r="AA70" s="289"/>
      <c r="AB70" s="290"/>
      <c r="AC70" s="291"/>
      <c r="AD70" s="292"/>
      <c r="AE70" s="293">
        <f ca="1">IF(U70&lt;&gt;"","",IF(C71="","",IF(C71&lt;TODAY(),"offen","")))</f>
      </c>
      <c r="AF70" s="294"/>
      <c r="AG70" s="29">
        <f aca="true" t="shared" si="106" ref="AG70:AG76">IF(F70&gt;G70,1,0)</f>
        <v>1</v>
      </c>
      <c r="AH70" s="29">
        <f aca="true" t="shared" si="107" ref="AH70:AH76">IF(G70&gt;F70,1,0)</f>
        <v>0</v>
      </c>
      <c r="AI70" s="29">
        <f aca="true" t="shared" si="108" ref="AI70:AI76">IF(H70&gt;I70,1,0)</f>
        <v>1</v>
      </c>
      <c r="AJ70" s="29">
        <f aca="true" t="shared" si="109" ref="AJ70:AJ76">IF(I70&gt;H70,1,0)</f>
        <v>0</v>
      </c>
      <c r="AK70" s="29">
        <f aca="true" t="shared" si="110" ref="AK70:AK76">IF(J70&gt;K70,1,0)</f>
        <v>1</v>
      </c>
      <c r="AL70" s="29">
        <f aca="true" t="shared" si="111" ref="AL70:AL76">IF(K70&gt;J70,1,0)</f>
        <v>0</v>
      </c>
      <c r="AM70" s="29">
        <f aca="true" t="shared" si="112" ref="AM70:AM76">IF(L70&gt;M70,1,0)</f>
        <v>0</v>
      </c>
      <c r="AN70" s="29">
        <f aca="true" t="shared" si="113" ref="AN70:AN76">IF(M70&gt;L70,1,0)</f>
        <v>0</v>
      </c>
      <c r="AO70" s="29">
        <f aca="true" t="shared" si="114" ref="AO70:AO76">IF(N70&gt;O70,1,0)</f>
        <v>0</v>
      </c>
      <c r="AP70" s="29">
        <f aca="true" t="shared" si="115" ref="AP70:AP76">IF(O70&gt;N70,1,0)</f>
        <v>0</v>
      </c>
    </row>
    <row r="71" spans="1:42" ht="12.75">
      <c r="A71" s="84">
        <v>1</v>
      </c>
      <c r="B71" s="154">
        <v>39122</v>
      </c>
      <c r="C71" s="75" t="s">
        <v>51</v>
      </c>
      <c r="D71" s="87" t="str">
        <f aca="true" t="shared" si="116" ref="D71:D76">D70</f>
        <v>Olsbrücken</v>
      </c>
      <c r="E71" s="88" t="str">
        <f>E6</f>
        <v>Hochspeyer</v>
      </c>
      <c r="F71" s="89">
        <v>16</v>
      </c>
      <c r="G71" s="90">
        <v>25</v>
      </c>
      <c r="H71" s="91">
        <v>25</v>
      </c>
      <c r="I71" s="92">
        <v>23</v>
      </c>
      <c r="J71" s="89">
        <v>21</v>
      </c>
      <c r="K71" s="90">
        <v>25</v>
      </c>
      <c r="L71" s="91">
        <v>22</v>
      </c>
      <c r="M71" s="92">
        <v>25</v>
      </c>
      <c r="N71" s="89"/>
      <c r="O71" s="90"/>
      <c r="P71" s="93">
        <f aca="true" t="shared" si="117" ref="P71:P76">IF(F71="","",F71+H71+J71+L71+N71)</f>
        <v>84</v>
      </c>
      <c r="Q71" s="107">
        <f t="shared" si="103"/>
        <v>98</v>
      </c>
      <c r="R71" s="93">
        <f aca="true" t="shared" si="118" ref="R71:R76">IF(F71="","",AG71+AI71+AK71+AM71+AO71)</f>
        <v>1</v>
      </c>
      <c r="S71" s="107">
        <f t="shared" si="104"/>
        <v>3</v>
      </c>
      <c r="T71" s="93">
        <f aca="true" t="shared" si="119" ref="T71:T76">IF(R71="","",IF(R71=3,2,0))</f>
        <v>0</v>
      </c>
      <c r="U71" s="107">
        <f t="shared" si="105"/>
        <v>2</v>
      </c>
      <c r="V71" s="281"/>
      <c r="W71" s="282"/>
      <c r="X71" s="282"/>
      <c r="Y71" s="282"/>
      <c r="Z71" s="282"/>
      <c r="AA71" s="282"/>
      <c r="AB71" s="283"/>
      <c r="AC71" s="284"/>
      <c r="AD71" s="285"/>
      <c r="AE71" s="286">
        <f ca="1">IF(U71&lt;&gt;"","",IF(#REF!="","",IF(#REF!&lt;TODAY(),"offen","")))</f>
      </c>
      <c r="AF71" s="287"/>
      <c r="AG71" s="29">
        <f t="shared" si="106"/>
        <v>0</v>
      </c>
      <c r="AH71" s="29">
        <f t="shared" si="107"/>
        <v>1</v>
      </c>
      <c r="AI71" s="29">
        <f t="shared" si="108"/>
        <v>1</v>
      </c>
      <c r="AJ71" s="29">
        <f t="shared" si="109"/>
        <v>0</v>
      </c>
      <c r="AK71" s="29">
        <f t="shared" si="110"/>
        <v>0</v>
      </c>
      <c r="AL71" s="29">
        <f t="shared" si="111"/>
        <v>1</v>
      </c>
      <c r="AM71" s="29">
        <f t="shared" si="112"/>
        <v>0</v>
      </c>
      <c r="AN71" s="29">
        <f t="shared" si="113"/>
        <v>1</v>
      </c>
      <c r="AO71" s="29">
        <f t="shared" si="114"/>
        <v>0</v>
      </c>
      <c r="AP71" s="29">
        <f t="shared" si="115"/>
        <v>0</v>
      </c>
    </row>
    <row r="72" spans="1:42" ht="12.75">
      <c r="A72" s="84">
        <v>11</v>
      </c>
      <c r="B72" s="154">
        <v>39346</v>
      </c>
      <c r="C72" s="156">
        <v>39395</v>
      </c>
      <c r="D72" s="87" t="str">
        <f t="shared" si="116"/>
        <v>Olsbrücken</v>
      </c>
      <c r="E72" s="88" t="str">
        <f>E9</f>
        <v>TFC KL I</v>
      </c>
      <c r="F72" s="89">
        <v>17</v>
      </c>
      <c r="G72" s="90">
        <v>25</v>
      </c>
      <c r="H72" s="91">
        <v>24</v>
      </c>
      <c r="I72" s="92">
        <v>26</v>
      </c>
      <c r="J72" s="89">
        <v>18</v>
      </c>
      <c r="K72" s="90">
        <v>25</v>
      </c>
      <c r="L72" s="91"/>
      <c r="M72" s="92"/>
      <c r="N72" s="89"/>
      <c r="O72" s="90"/>
      <c r="P72" s="93">
        <f t="shared" si="117"/>
        <v>59</v>
      </c>
      <c r="Q72" s="107">
        <f t="shared" si="103"/>
        <v>76</v>
      </c>
      <c r="R72" s="93">
        <f t="shared" si="118"/>
        <v>0</v>
      </c>
      <c r="S72" s="107">
        <f t="shared" si="104"/>
        <v>3</v>
      </c>
      <c r="T72" s="93">
        <f t="shared" si="119"/>
        <v>0</v>
      </c>
      <c r="U72" s="107">
        <f t="shared" si="105"/>
        <v>2</v>
      </c>
      <c r="V72" s="281"/>
      <c r="W72" s="282"/>
      <c r="X72" s="282"/>
      <c r="Y72" s="282"/>
      <c r="Z72" s="282"/>
      <c r="AA72" s="282"/>
      <c r="AB72" s="283"/>
      <c r="AC72" s="284">
        <f ca="1">IF(U72&lt;&gt;"","",IF(C72&lt;&gt;"","verlegt",IF(B72&lt;TODAY(),"offen","")))</f>
      </c>
      <c r="AD72" s="285"/>
      <c r="AE72" s="286">
        <f ca="1">IF(U72&lt;&gt;"","",IF(C72="","",IF(C72&lt;TODAY(),"offen","")))</f>
      </c>
      <c r="AF72" s="287"/>
      <c r="AG72" s="29">
        <f t="shared" si="106"/>
        <v>0</v>
      </c>
      <c r="AH72" s="29">
        <f t="shared" si="107"/>
        <v>1</v>
      </c>
      <c r="AI72" s="29">
        <f t="shared" si="108"/>
        <v>0</v>
      </c>
      <c r="AJ72" s="29">
        <f t="shared" si="109"/>
        <v>1</v>
      </c>
      <c r="AK72" s="29">
        <f t="shared" si="110"/>
        <v>0</v>
      </c>
      <c r="AL72" s="29">
        <f t="shared" si="111"/>
        <v>1</v>
      </c>
      <c r="AM72" s="29">
        <f t="shared" si="112"/>
        <v>0</v>
      </c>
      <c r="AN72" s="29">
        <f t="shared" si="113"/>
        <v>0</v>
      </c>
      <c r="AO72" s="29">
        <f t="shared" si="114"/>
        <v>0</v>
      </c>
      <c r="AP72" s="29">
        <f t="shared" si="115"/>
        <v>0</v>
      </c>
    </row>
    <row r="73" spans="1:42" ht="12.75">
      <c r="A73" s="84">
        <v>14</v>
      </c>
      <c r="B73" s="154">
        <v>39402</v>
      </c>
      <c r="C73" s="86"/>
      <c r="D73" s="87" t="str">
        <f t="shared" si="116"/>
        <v>Olsbrücken</v>
      </c>
      <c r="E73" s="88" t="str">
        <f>E12</f>
        <v>TFC KL II</v>
      </c>
      <c r="F73" s="89">
        <v>25</v>
      </c>
      <c r="G73" s="90">
        <v>20</v>
      </c>
      <c r="H73" s="91">
        <v>25</v>
      </c>
      <c r="I73" s="92">
        <v>21</v>
      </c>
      <c r="J73" s="89">
        <v>18</v>
      </c>
      <c r="K73" s="90">
        <v>25</v>
      </c>
      <c r="L73" s="91">
        <v>26</v>
      </c>
      <c r="M73" s="92">
        <v>24</v>
      </c>
      <c r="N73" s="89"/>
      <c r="O73" s="90"/>
      <c r="P73" s="93">
        <f t="shared" si="117"/>
        <v>94</v>
      </c>
      <c r="Q73" s="107">
        <f t="shared" si="103"/>
        <v>90</v>
      </c>
      <c r="R73" s="93">
        <f t="shared" si="118"/>
        <v>3</v>
      </c>
      <c r="S73" s="107">
        <f t="shared" si="104"/>
        <v>1</v>
      </c>
      <c r="T73" s="93">
        <f t="shared" si="119"/>
        <v>2</v>
      </c>
      <c r="U73" s="107">
        <f t="shared" si="105"/>
        <v>0</v>
      </c>
      <c r="V73" s="281"/>
      <c r="W73" s="282"/>
      <c r="X73" s="282"/>
      <c r="Y73" s="282"/>
      <c r="Z73" s="282"/>
      <c r="AA73" s="282"/>
      <c r="AB73" s="283"/>
      <c r="AC73" s="284">
        <f ca="1">IF(U73&lt;&gt;"","",IF(C73&lt;&gt;"","verlegt",IF(B73&lt;TODAY(),"offen","")))</f>
      </c>
      <c r="AD73" s="285"/>
      <c r="AE73" s="286">
        <f ca="1">IF(U73&lt;&gt;"","",IF(C73="","",IF(C73&lt;TODAY(),"offen","")))</f>
      </c>
      <c r="AF73" s="287"/>
      <c r="AG73" s="29">
        <f t="shared" si="106"/>
        <v>1</v>
      </c>
      <c r="AH73" s="29">
        <f t="shared" si="107"/>
        <v>0</v>
      </c>
      <c r="AI73" s="29">
        <f t="shared" si="108"/>
        <v>1</v>
      </c>
      <c r="AJ73" s="29">
        <f t="shared" si="109"/>
        <v>0</v>
      </c>
      <c r="AK73" s="29">
        <f t="shared" si="110"/>
        <v>0</v>
      </c>
      <c r="AL73" s="29">
        <f t="shared" si="111"/>
        <v>1</v>
      </c>
      <c r="AM73" s="29">
        <f t="shared" si="112"/>
        <v>1</v>
      </c>
      <c r="AN73" s="29">
        <f t="shared" si="113"/>
        <v>0</v>
      </c>
      <c r="AO73" s="29">
        <f t="shared" si="114"/>
        <v>0</v>
      </c>
      <c r="AP73" s="29">
        <f t="shared" si="115"/>
        <v>0</v>
      </c>
    </row>
    <row r="74" spans="1:42" ht="12.75">
      <c r="A74" s="84">
        <v>3</v>
      </c>
      <c r="B74" s="154">
        <v>39157</v>
      </c>
      <c r="C74" s="156">
        <v>39206</v>
      </c>
      <c r="D74" s="87" t="str">
        <f t="shared" si="116"/>
        <v>Olsbrücken</v>
      </c>
      <c r="E74" s="88" t="str">
        <f>E15</f>
        <v>Miesenbach</v>
      </c>
      <c r="F74" s="89">
        <v>25</v>
      </c>
      <c r="G74" s="90">
        <v>22</v>
      </c>
      <c r="H74" s="91">
        <v>25</v>
      </c>
      <c r="I74" s="92">
        <v>20</v>
      </c>
      <c r="J74" s="89">
        <v>20</v>
      </c>
      <c r="K74" s="90">
        <v>25</v>
      </c>
      <c r="L74" s="91">
        <v>23</v>
      </c>
      <c r="M74" s="92">
        <v>25</v>
      </c>
      <c r="N74" s="89">
        <v>15</v>
      </c>
      <c r="O74" s="90">
        <v>11</v>
      </c>
      <c r="P74" s="93">
        <f t="shared" si="117"/>
        <v>108</v>
      </c>
      <c r="Q74" s="107">
        <f t="shared" si="103"/>
        <v>103</v>
      </c>
      <c r="R74" s="93">
        <f t="shared" si="118"/>
        <v>3</v>
      </c>
      <c r="S74" s="107">
        <f t="shared" si="104"/>
        <v>2</v>
      </c>
      <c r="T74" s="93">
        <f t="shared" si="119"/>
        <v>2</v>
      </c>
      <c r="U74" s="107">
        <f t="shared" si="105"/>
        <v>0</v>
      </c>
      <c r="V74" s="281"/>
      <c r="W74" s="282"/>
      <c r="X74" s="282"/>
      <c r="Y74" s="282"/>
      <c r="Z74" s="282"/>
      <c r="AA74" s="282"/>
      <c r="AB74" s="283"/>
      <c r="AC74" s="284">
        <f ca="1">IF(U74&lt;&gt;"","",IF(C74&lt;&gt;"","verlegt",IF(B74&lt;TODAY(),"offen","")))</f>
      </c>
      <c r="AD74" s="285"/>
      <c r="AE74" s="286">
        <f ca="1">IF(U74&lt;&gt;"","",IF(C74="","",IF(C74&lt;TODAY(),"offen","")))</f>
      </c>
      <c r="AF74" s="287"/>
      <c r="AG74" s="29">
        <f t="shared" si="106"/>
        <v>1</v>
      </c>
      <c r="AH74" s="29">
        <f t="shared" si="107"/>
        <v>0</v>
      </c>
      <c r="AI74" s="29">
        <f t="shared" si="108"/>
        <v>1</v>
      </c>
      <c r="AJ74" s="29">
        <f t="shared" si="109"/>
        <v>0</v>
      </c>
      <c r="AK74" s="29">
        <f t="shared" si="110"/>
        <v>0</v>
      </c>
      <c r="AL74" s="29">
        <f t="shared" si="111"/>
        <v>1</v>
      </c>
      <c r="AM74" s="29">
        <f t="shared" si="112"/>
        <v>0</v>
      </c>
      <c r="AN74" s="29">
        <f t="shared" si="113"/>
        <v>1</v>
      </c>
      <c r="AO74" s="29">
        <f t="shared" si="114"/>
        <v>1</v>
      </c>
      <c r="AP74" s="29">
        <f t="shared" si="115"/>
        <v>0</v>
      </c>
    </row>
    <row r="75" spans="1:42" ht="12.75">
      <c r="A75" s="84">
        <v>5</v>
      </c>
      <c r="B75" s="154">
        <v>39213</v>
      </c>
      <c r="C75" s="86"/>
      <c r="D75" s="87" t="str">
        <f t="shared" si="116"/>
        <v>Olsbrücken</v>
      </c>
      <c r="E75" s="88" t="str">
        <f>E21</f>
        <v>Rodenbach I</v>
      </c>
      <c r="F75" s="89">
        <v>23</v>
      </c>
      <c r="G75" s="90">
        <v>25</v>
      </c>
      <c r="H75" s="91">
        <v>12</v>
      </c>
      <c r="I75" s="92">
        <v>25</v>
      </c>
      <c r="J75" s="89">
        <v>18</v>
      </c>
      <c r="K75" s="90">
        <v>25</v>
      </c>
      <c r="L75" s="91"/>
      <c r="M75" s="92"/>
      <c r="N75" s="89"/>
      <c r="O75" s="90"/>
      <c r="P75" s="93">
        <f t="shared" si="117"/>
        <v>53</v>
      </c>
      <c r="Q75" s="107">
        <f t="shared" si="103"/>
        <v>75</v>
      </c>
      <c r="R75" s="93">
        <f t="shared" si="118"/>
        <v>0</v>
      </c>
      <c r="S75" s="107">
        <f t="shared" si="104"/>
        <v>3</v>
      </c>
      <c r="T75" s="93">
        <f t="shared" si="119"/>
        <v>0</v>
      </c>
      <c r="U75" s="107">
        <f t="shared" si="105"/>
        <v>2</v>
      </c>
      <c r="V75" s="281"/>
      <c r="W75" s="282"/>
      <c r="X75" s="282"/>
      <c r="Y75" s="282"/>
      <c r="Z75" s="282"/>
      <c r="AA75" s="282"/>
      <c r="AB75" s="283"/>
      <c r="AC75" s="284">
        <f ca="1">IF(U75&lt;&gt;"","",IF(C75&lt;&gt;"","verlegt",IF(B75&lt;TODAY(),"offen","")))</f>
      </c>
      <c r="AD75" s="285"/>
      <c r="AE75" s="286">
        <f ca="1">IF(U75&lt;&gt;"","",IF(C75="","",IF(C75&lt;TODAY(),"offen","")))</f>
      </c>
      <c r="AF75" s="287"/>
      <c r="AG75" s="29">
        <f t="shared" si="106"/>
        <v>0</v>
      </c>
      <c r="AH75" s="29">
        <f t="shared" si="107"/>
        <v>1</v>
      </c>
      <c r="AI75" s="29">
        <f t="shared" si="108"/>
        <v>0</v>
      </c>
      <c r="AJ75" s="29">
        <f t="shared" si="109"/>
        <v>1</v>
      </c>
      <c r="AK75" s="29">
        <f t="shared" si="110"/>
        <v>0</v>
      </c>
      <c r="AL75" s="29">
        <f t="shared" si="111"/>
        <v>1</v>
      </c>
      <c r="AM75" s="29">
        <f t="shared" si="112"/>
        <v>0</v>
      </c>
      <c r="AN75" s="29">
        <f t="shared" si="113"/>
        <v>0</v>
      </c>
      <c r="AO75" s="29">
        <f t="shared" si="114"/>
        <v>0</v>
      </c>
      <c r="AP75" s="29">
        <f t="shared" si="115"/>
        <v>0</v>
      </c>
    </row>
    <row r="76" spans="1:42" ht="13.5" thickBot="1">
      <c r="A76" s="95">
        <v>9</v>
      </c>
      <c r="B76" s="153">
        <v>39325</v>
      </c>
      <c r="C76" s="97"/>
      <c r="D76" s="98" t="str">
        <f t="shared" si="116"/>
        <v>Olsbrücken</v>
      </c>
      <c r="E76" s="99" t="str">
        <f>E24</f>
        <v>Rodenbach II</v>
      </c>
      <c r="F76" s="100">
        <v>25</v>
      </c>
      <c r="G76" s="101">
        <v>23</v>
      </c>
      <c r="H76" s="102">
        <v>17</v>
      </c>
      <c r="I76" s="103">
        <v>25</v>
      </c>
      <c r="J76" s="100">
        <v>25</v>
      </c>
      <c r="K76" s="101">
        <v>22</v>
      </c>
      <c r="L76" s="102">
        <v>25</v>
      </c>
      <c r="M76" s="103">
        <v>27</v>
      </c>
      <c r="N76" s="100">
        <v>12</v>
      </c>
      <c r="O76" s="101">
        <v>15</v>
      </c>
      <c r="P76" s="104">
        <f t="shared" si="117"/>
        <v>104</v>
      </c>
      <c r="Q76" s="108">
        <f t="shared" si="103"/>
        <v>112</v>
      </c>
      <c r="R76" s="104">
        <f t="shared" si="118"/>
        <v>2</v>
      </c>
      <c r="S76" s="108">
        <f t="shared" si="104"/>
        <v>3</v>
      </c>
      <c r="T76" s="104">
        <f t="shared" si="119"/>
        <v>0</v>
      </c>
      <c r="U76" s="108">
        <f t="shared" si="105"/>
        <v>2</v>
      </c>
      <c r="V76" s="274"/>
      <c r="W76" s="275"/>
      <c r="X76" s="275"/>
      <c r="Y76" s="275"/>
      <c r="Z76" s="275"/>
      <c r="AA76" s="275"/>
      <c r="AB76" s="276"/>
      <c r="AC76" s="277">
        <f ca="1">IF(U76&lt;&gt;"","",IF(C76&lt;&gt;"","verlegt",IF(B76&lt;TODAY(),"offen","")))</f>
      </c>
      <c r="AD76" s="278"/>
      <c r="AE76" s="279">
        <f ca="1">IF(U76&lt;&gt;"","",IF(C76="","",IF(C76&lt;TODAY(),"offen","")))</f>
      </c>
      <c r="AF76" s="280"/>
      <c r="AG76" s="29">
        <f t="shared" si="106"/>
        <v>1</v>
      </c>
      <c r="AH76" s="29">
        <f t="shared" si="107"/>
        <v>0</v>
      </c>
      <c r="AI76" s="29">
        <f t="shared" si="108"/>
        <v>0</v>
      </c>
      <c r="AJ76" s="29">
        <f t="shared" si="109"/>
        <v>1</v>
      </c>
      <c r="AK76" s="29">
        <f t="shared" si="110"/>
        <v>1</v>
      </c>
      <c r="AL76" s="29">
        <f t="shared" si="111"/>
        <v>0</v>
      </c>
      <c r="AM76" s="29">
        <f t="shared" si="112"/>
        <v>0</v>
      </c>
      <c r="AN76" s="29">
        <f t="shared" si="113"/>
        <v>1</v>
      </c>
      <c r="AO76" s="29">
        <f t="shared" si="114"/>
        <v>0</v>
      </c>
      <c r="AP76" s="29">
        <f t="shared" si="115"/>
        <v>1</v>
      </c>
    </row>
    <row r="77" spans="22:29" ht="13.5" thickBot="1">
      <c r="V77" s="30"/>
      <c r="W77" s="30"/>
      <c r="X77" s="15"/>
      <c r="Y77" s="15"/>
      <c r="Z77" s="15"/>
      <c r="AA77" s="15"/>
      <c r="AB77" s="15"/>
      <c r="AC77" s="15"/>
    </row>
    <row r="78" spans="1:42" ht="12.75">
      <c r="A78" s="73">
        <v>1</v>
      </c>
      <c r="B78" s="155">
        <v>39118</v>
      </c>
      <c r="C78" s="75"/>
      <c r="D78" s="76" t="str">
        <f>E21</f>
        <v>Rodenbach I</v>
      </c>
      <c r="E78" s="77" t="str">
        <f>E3</f>
        <v>Alsenborn</v>
      </c>
      <c r="F78" s="78">
        <v>25</v>
      </c>
      <c r="G78" s="79">
        <v>12</v>
      </c>
      <c r="H78" s="80">
        <v>25</v>
      </c>
      <c r="I78" s="81">
        <v>12</v>
      </c>
      <c r="J78" s="78">
        <v>25</v>
      </c>
      <c r="K78" s="79">
        <v>13</v>
      </c>
      <c r="L78" s="80"/>
      <c r="M78" s="81"/>
      <c r="N78" s="78"/>
      <c r="O78" s="79"/>
      <c r="P78" s="82">
        <f>IF(F78="","",F78+H78+J78+L78+N78)</f>
        <v>75</v>
      </c>
      <c r="Q78" s="106">
        <f aca="true" t="shared" si="120" ref="Q78:Q84">IF(G78="","",G78+I78+K78+M78+O78)</f>
        <v>37</v>
      </c>
      <c r="R78" s="82">
        <f>IF(F78="","",AG78+AI78+AK78+AM78+AO78)</f>
        <v>3</v>
      </c>
      <c r="S78" s="106">
        <f aca="true" t="shared" si="121" ref="S78:S84">IF(G78="","",AH78+AJ78+AL78+AN78+AP78)</f>
        <v>0</v>
      </c>
      <c r="T78" s="82">
        <f>IF(R78="","",IF(R78=3,2,0))</f>
        <v>2</v>
      </c>
      <c r="U78" s="106">
        <f aca="true" t="shared" si="122" ref="U78:U84">IF(S78="","",IF(S78=3,2,0))</f>
        <v>0</v>
      </c>
      <c r="V78" s="288"/>
      <c r="W78" s="289"/>
      <c r="X78" s="289"/>
      <c r="Y78" s="289"/>
      <c r="Z78" s="289"/>
      <c r="AA78" s="289"/>
      <c r="AB78" s="290"/>
      <c r="AC78" s="291">
        <f aca="true" ca="1" t="shared" si="123" ref="AC78:AC84">IF(U78&lt;&gt;"","",IF(C78&lt;&gt;"","verlegt",IF(B78&lt;TODAY(),"offen","")))</f>
      </c>
      <c r="AD78" s="292"/>
      <c r="AE78" s="293">
        <f ca="1">IF(U78&lt;&gt;"","",IF(C78="","",IF(C78&lt;TODAY(),"offen","")))</f>
      </c>
      <c r="AF78" s="294"/>
      <c r="AG78" s="29">
        <f aca="true" t="shared" si="124" ref="AG78:AG84">IF(F78&gt;G78,1,0)</f>
        <v>1</v>
      </c>
      <c r="AH78" s="29">
        <f aca="true" t="shared" si="125" ref="AH78:AH84">IF(G78&gt;F78,1,0)</f>
        <v>0</v>
      </c>
      <c r="AI78" s="29">
        <f aca="true" t="shared" si="126" ref="AI78:AI84">IF(H78&gt;I78,1,0)</f>
        <v>1</v>
      </c>
      <c r="AJ78" s="29">
        <f aca="true" t="shared" si="127" ref="AJ78:AJ84">IF(I78&gt;H78,1,0)</f>
        <v>0</v>
      </c>
      <c r="AK78" s="29">
        <f aca="true" t="shared" si="128" ref="AK78:AK84">IF(J78&gt;K78,1,0)</f>
        <v>1</v>
      </c>
      <c r="AL78" s="29">
        <f aca="true" t="shared" si="129" ref="AL78:AL84">IF(K78&gt;J78,1,0)</f>
        <v>0</v>
      </c>
      <c r="AM78" s="29">
        <f aca="true" t="shared" si="130" ref="AM78:AM84">IF(L78&gt;M78,1,0)</f>
        <v>0</v>
      </c>
      <c r="AN78" s="29">
        <f aca="true" t="shared" si="131" ref="AN78:AN84">IF(M78&gt;L78,1,0)</f>
        <v>0</v>
      </c>
      <c r="AO78" s="29">
        <f aca="true" t="shared" si="132" ref="AO78:AO84">IF(N78&gt;O78,1,0)</f>
        <v>0</v>
      </c>
      <c r="AP78" s="29">
        <f aca="true" t="shared" si="133" ref="AP78:AP84">IF(O78&gt;N78,1,0)</f>
        <v>0</v>
      </c>
    </row>
    <row r="79" spans="1:42" ht="12.75">
      <c r="A79" s="84">
        <v>11</v>
      </c>
      <c r="B79" s="154">
        <v>39346</v>
      </c>
      <c r="C79" s="86"/>
      <c r="D79" s="87" t="str">
        <f aca="true" t="shared" si="134" ref="D79:D84">D78</f>
        <v>Rodenbach I</v>
      </c>
      <c r="E79" s="88" t="str">
        <f>E6</f>
        <v>Hochspeyer</v>
      </c>
      <c r="F79" s="89">
        <v>22</v>
      </c>
      <c r="G79" s="90">
        <v>25</v>
      </c>
      <c r="H79" s="91">
        <v>25</v>
      </c>
      <c r="I79" s="92">
        <v>21</v>
      </c>
      <c r="J79" s="89">
        <v>24</v>
      </c>
      <c r="K79" s="90">
        <v>26</v>
      </c>
      <c r="L79" s="91">
        <v>25</v>
      </c>
      <c r="M79" s="92">
        <v>20</v>
      </c>
      <c r="N79" s="89">
        <v>15</v>
      </c>
      <c r="O79" s="90">
        <v>8</v>
      </c>
      <c r="P79" s="93">
        <f aca="true" t="shared" si="135" ref="P79:P84">IF(F79="","",F79+H79+J79+L79+N79)</f>
        <v>111</v>
      </c>
      <c r="Q79" s="107">
        <f t="shared" si="120"/>
        <v>100</v>
      </c>
      <c r="R79" s="93">
        <f aca="true" t="shared" si="136" ref="R79:R84">IF(F79="","",AG79+AI79+AK79+AM79+AO79)</f>
        <v>3</v>
      </c>
      <c r="S79" s="107">
        <f t="shared" si="121"/>
        <v>2</v>
      </c>
      <c r="T79" s="93">
        <f aca="true" t="shared" si="137" ref="T79:T84">IF(R79="","",IF(R79=3,2,0))</f>
        <v>2</v>
      </c>
      <c r="U79" s="107">
        <f t="shared" si="122"/>
        <v>0</v>
      </c>
      <c r="V79" s="281"/>
      <c r="W79" s="282"/>
      <c r="X79" s="282"/>
      <c r="Y79" s="282"/>
      <c r="Z79" s="282"/>
      <c r="AA79" s="282"/>
      <c r="AB79" s="283"/>
      <c r="AC79" s="284">
        <f ca="1" t="shared" si="123"/>
      </c>
      <c r="AD79" s="285"/>
      <c r="AE79" s="286">
        <f aca="true" ca="1" t="shared" si="138" ref="AE79:AE84">IF(U79&lt;&gt;"","",IF(C79="","",IF(C79&lt;TODAY(),"offen","")))</f>
      </c>
      <c r="AF79" s="287"/>
      <c r="AG79" s="29">
        <f t="shared" si="124"/>
        <v>0</v>
      </c>
      <c r="AH79" s="29">
        <f t="shared" si="125"/>
        <v>1</v>
      </c>
      <c r="AI79" s="29">
        <f t="shared" si="126"/>
        <v>1</v>
      </c>
      <c r="AJ79" s="29">
        <f t="shared" si="127"/>
        <v>0</v>
      </c>
      <c r="AK79" s="29">
        <f t="shared" si="128"/>
        <v>0</v>
      </c>
      <c r="AL79" s="29">
        <f t="shared" si="129"/>
        <v>1</v>
      </c>
      <c r="AM79" s="29">
        <f t="shared" si="130"/>
        <v>1</v>
      </c>
      <c r="AN79" s="29">
        <f t="shared" si="131"/>
        <v>0</v>
      </c>
      <c r="AO79" s="29">
        <f t="shared" si="132"/>
        <v>1</v>
      </c>
      <c r="AP79" s="29">
        <f t="shared" si="133"/>
        <v>0</v>
      </c>
    </row>
    <row r="80" spans="1:42" ht="12.75">
      <c r="A80" s="84">
        <v>6</v>
      </c>
      <c r="B80" s="154">
        <v>39223</v>
      </c>
      <c r="C80" s="86"/>
      <c r="D80" s="87" t="str">
        <f t="shared" si="134"/>
        <v>Rodenbach I</v>
      </c>
      <c r="E80" s="88" t="str">
        <f>E9</f>
        <v>TFC KL I</v>
      </c>
      <c r="F80" s="89">
        <v>25</v>
      </c>
      <c r="G80" s="90">
        <v>0</v>
      </c>
      <c r="H80" s="91">
        <v>25</v>
      </c>
      <c r="I80" s="92">
        <v>0</v>
      </c>
      <c r="J80" s="89">
        <v>25</v>
      </c>
      <c r="K80" s="90">
        <v>0</v>
      </c>
      <c r="L80" s="91"/>
      <c r="M80" s="92"/>
      <c r="N80" s="89"/>
      <c r="O80" s="90"/>
      <c r="P80" s="93">
        <f t="shared" si="135"/>
        <v>75</v>
      </c>
      <c r="Q80" s="107">
        <f t="shared" si="120"/>
        <v>0</v>
      </c>
      <c r="R80" s="93">
        <f t="shared" si="136"/>
        <v>3</v>
      </c>
      <c r="S80" s="107">
        <f t="shared" si="121"/>
        <v>0</v>
      </c>
      <c r="T80" s="93">
        <f t="shared" si="137"/>
        <v>2</v>
      </c>
      <c r="U80" s="107">
        <f t="shared" si="122"/>
        <v>0</v>
      </c>
      <c r="V80" s="281"/>
      <c r="W80" s="282"/>
      <c r="X80" s="282"/>
      <c r="Y80" s="282"/>
      <c r="Z80" s="282"/>
      <c r="AA80" s="282"/>
      <c r="AB80" s="283"/>
      <c r="AC80" s="284">
        <f ca="1" t="shared" si="123"/>
      </c>
      <c r="AD80" s="285"/>
      <c r="AE80" s="286">
        <f ca="1" t="shared" si="138"/>
      </c>
      <c r="AF80" s="287"/>
      <c r="AG80" s="29">
        <f t="shared" si="124"/>
        <v>1</v>
      </c>
      <c r="AH80" s="29">
        <f t="shared" si="125"/>
        <v>0</v>
      </c>
      <c r="AI80" s="29">
        <f t="shared" si="126"/>
        <v>1</v>
      </c>
      <c r="AJ80" s="29">
        <f t="shared" si="127"/>
        <v>0</v>
      </c>
      <c r="AK80" s="29">
        <f t="shared" si="128"/>
        <v>1</v>
      </c>
      <c r="AL80" s="29">
        <f t="shared" si="129"/>
        <v>0</v>
      </c>
      <c r="AM80" s="29">
        <f t="shared" si="130"/>
        <v>0</v>
      </c>
      <c r="AN80" s="29">
        <f t="shared" si="131"/>
        <v>0</v>
      </c>
      <c r="AO80" s="29">
        <f t="shared" si="132"/>
        <v>0</v>
      </c>
      <c r="AP80" s="29">
        <f t="shared" si="133"/>
        <v>0</v>
      </c>
    </row>
    <row r="81" spans="1:42" ht="12.75">
      <c r="A81" s="84">
        <v>9</v>
      </c>
      <c r="B81" s="154">
        <v>39321</v>
      </c>
      <c r="C81" s="86"/>
      <c r="D81" s="87" t="str">
        <f t="shared" si="134"/>
        <v>Rodenbach I</v>
      </c>
      <c r="E81" s="88" t="str">
        <f>E12</f>
        <v>TFC KL II</v>
      </c>
      <c r="F81" s="89">
        <v>25</v>
      </c>
      <c r="G81" s="90">
        <v>0</v>
      </c>
      <c r="H81" s="91">
        <v>25</v>
      </c>
      <c r="I81" s="92">
        <v>0</v>
      </c>
      <c r="J81" s="89">
        <v>25</v>
      </c>
      <c r="K81" s="90">
        <v>0</v>
      </c>
      <c r="L81" s="91"/>
      <c r="M81" s="92"/>
      <c r="N81" s="89"/>
      <c r="O81" s="90"/>
      <c r="P81" s="93">
        <f t="shared" si="135"/>
        <v>75</v>
      </c>
      <c r="Q81" s="107">
        <f t="shared" si="120"/>
        <v>0</v>
      </c>
      <c r="R81" s="93">
        <f t="shared" si="136"/>
        <v>3</v>
      </c>
      <c r="S81" s="107">
        <f t="shared" si="121"/>
        <v>0</v>
      </c>
      <c r="T81" s="93">
        <f t="shared" si="137"/>
        <v>2</v>
      </c>
      <c r="U81" s="107">
        <f t="shared" si="122"/>
        <v>0</v>
      </c>
      <c r="V81" s="281"/>
      <c r="W81" s="282"/>
      <c r="X81" s="282"/>
      <c r="Y81" s="282"/>
      <c r="Z81" s="282"/>
      <c r="AA81" s="282"/>
      <c r="AB81" s="283"/>
      <c r="AC81" s="284">
        <f ca="1" t="shared" si="123"/>
      </c>
      <c r="AD81" s="285"/>
      <c r="AE81" s="286">
        <f ca="1" t="shared" si="138"/>
      </c>
      <c r="AF81" s="287"/>
      <c r="AG81" s="29">
        <f t="shared" si="124"/>
        <v>1</v>
      </c>
      <c r="AH81" s="29">
        <f t="shared" si="125"/>
        <v>0</v>
      </c>
      <c r="AI81" s="29">
        <f t="shared" si="126"/>
        <v>1</v>
      </c>
      <c r="AJ81" s="29">
        <f t="shared" si="127"/>
        <v>0</v>
      </c>
      <c r="AK81" s="29">
        <f t="shared" si="128"/>
        <v>1</v>
      </c>
      <c r="AL81" s="29">
        <f t="shared" si="129"/>
        <v>0</v>
      </c>
      <c r="AM81" s="29">
        <f t="shared" si="130"/>
        <v>0</v>
      </c>
      <c r="AN81" s="29">
        <f t="shared" si="131"/>
        <v>0</v>
      </c>
      <c r="AO81" s="29">
        <f t="shared" si="132"/>
        <v>0</v>
      </c>
      <c r="AP81" s="29">
        <f t="shared" si="133"/>
        <v>0</v>
      </c>
    </row>
    <row r="82" spans="1:42" ht="12.75">
      <c r="A82" s="84">
        <v>14</v>
      </c>
      <c r="B82" s="154">
        <v>39398</v>
      </c>
      <c r="C82" s="86"/>
      <c r="D82" s="87" t="str">
        <f t="shared" si="134"/>
        <v>Rodenbach I</v>
      </c>
      <c r="E82" s="88" t="str">
        <f>E15</f>
        <v>Miesenbach</v>
      </c>
      <c r="F82" s="89">
        <v>23</v>
      </c>
      <c r="G82" s="90">
        <v>25</v>
      </c>
      <c r="H82" s="91">
        <v>25</v>
      </c>
      <c r="I82" s="92">
        <v>8</v>
      </c>
      <c r="J82" s="89">
        <v>25</v>
      </c>
      <c r="K82" s="90">
        <v>15</v>
      </c>
      <c r="L82" s="91">
        <v>22</v>
      </c>
      <c r="M82" s="92">
        <v>25</v>
      </c>
      <c r="N82" s="89">
        <v>15</v>
      </c>
      <c r="O82" s="90">
        <v>7</v>
      </c>
      <c r="P82" s="93">
        <f t="shared" si="135"/>
        <v>110</v>
      </c>
      <c r="Q82" s="107">
        <f t="shared" si="120"/>
        <v>80</v>
      </c>
      <c r="R82" s="93">
        <f t="shared" si="136"/>
        <v>3</v>
      </c>
      <c r="S82" s="107">
        <f t="shared" si="121"/>
        <v>2</v>
      </c>
      <c r="T82" s="93">
        <f t="shared" si="137"/>
        <v>2</v>
      </c>
      <c r="U82" s="107">
        <f t="shared" si="122"/>
        <v>0</v>
      </c>
      <c r="V82" s="281"/>
      <c r="W82" s="282"/>
      <c r="X82" s="282"/>
      <c r="Y82" s="282"/>
      <c r="Z82" s="282"/>
      <c r="AA82" s="282"/>
      <c r="AB82" s="283"/>
      <c r="AC82" s="284">
        <f ca="1" t="shared" si="123"/>
      </c>
      <c r="AD82" s="285"/>
      <c r="AE82" s="286">
        <f ca="1" t="shared" si="138"/>
      </c>
      <c r="AF82" s="287"/>
      <c r="AG82" s="29">
        <f t="shared" si="124"/>
        <v>0</v>
      </c>
      <c r="AH82" s="29">
        <f t="shared" si="125"/>
        <v>1</v>
      </c>
      <c r="AI82" s="29">
        <f t="shared" si="126"/>
        <v>1</v>
      </c>
      <c r="AJ82" s="29">
        <f t="shared" si="127"/>
        <v>0</v>
      </c>
      <c r="AK82" s="29">
        <f t="shared" si="128"/>
        <v>1</v>
      </c>
      <c r="AL82" s="29">
        <f t="shared" si="129"/>
        <v>0</v>
      </c>
      <c r="AM82" s="29">
        <f t="shared" si="130"/>
        <v>0</v>
      </c>
      <c r="AN82" s="29">
        <f t="shared" si="131"/>
        <v>1</v>
      </c>
      <c r="AO82" s="29">
        <f t="shared" si="132"/>
        <v>1</v>
      </c>
      <c r="AP82" s="29">
        <f t="shared" si="133"/>
        <v>0</v>
      </c>
    </row>
    <row r="83" spans="1:42" ht="12.75">
      <c r="A83" s="84">
        <v>12</v>
      </c>
      <c r="B83" s="154">
        <v>39356</v>
      </c>
      <c r="C83" s="86"/>
      <c r="D83" s="87" t="str">
        <f t="shared" si="134"/>
        <v>Rodenbach I</v>
      </c>
      <c r="E83" s="88" t="str">
        <f>E18</f>
        <v>Olsbrücken</v>
      </c>
      <c r="F83" s="89">
        <v>25</v>
      </c>
      <c r="G83" s="90">
        <v>15</v>
      </c>
      <c r="H83" s="91">
        <v>25</v>
      </c>
      <c r="I83" s="92">
        <v>10</v>
      </c>
      <c r="J83" s="89">
        <v>25</v>
      </c>
      <c r="K83" s="90">
        <v>17</v>
      </c>
      <c r="L83" s="91"/>
      <c r="M83" s="92"/>
      <c r="N83" s="89"/>
      <c r="O83" s="90"/>
      <c r="P83" s="93">
        <f t="shared" si="135"/>
        <v>75</v>
      </c>
      <c r="Q83" s="107">
        <f t="shared" si="120"/>
        <v>42</v>
      </c>
      <c r="R83" s="93">
        <f t="shared" si="136"/>
        <v>3</v>
      </c>
      <c r="S83" s="107">
        <f t="shared" si="121"/>
        <v>0</v>
      </c>
      <c r="T83" s="93">
        <f t="shared" si="137"/>
        <v>2</v>
      </c>
      <c r="U83" s="107">
        <f t="shared" si="122"/>
        <v>0</v>
      </c>
      <c r="V83" s="281"/>
      <c r="W83" s="282"/>
      <c r="X83" s="282"/>
      <c r="Y83" s="282"/>
      <c r="Z83" s="282"/>
      <c r="AA83" s="282"/>
      <c r="AB83" s="283"/>
      <c r="AC83" s="284">
        <f ca="1" t="shared" si="123"/>
      </c>
      <c r="AD83" s="285"/>
      <c r="AE83" s="286">
        <f ca="1" t="shared" si="138"/>
      </c>
      <c r="AF83" s="287"/>
      <c r="AG83" s="29">
        <f t="shared" si="124"/>
        <v>1</v>
      </c>
      <c r="AH83" s="29">
        <f t="shared" si="125"/>
        <v>0</v>
      </c>
      <c r="AI83" s="29">
        <f t="shared" si="126"/>
        <v>1</v>
      </c>
      <c r="AJ83" s="29">
        <f t="shared" si="127"/>
        <v>0</v>
      </c>
      <c r="AK83" s="29">
        <f t="shared" si="128"/>
        <v>1</v>
      </c>
      <c r="AL83" s="29">
        <f t="shared" si="129"/>
        <v>0</v>
      </c>
      <c r="AM83" s="29">
        <f t="shared" si="130"/>
        <v>0</v>
      </c>
      <c r="AN83" s="29">
        <f t="shared" si="131"/>
        <v>0</v>
      </c>
      <c r="AO83" s="29">
        <f t="shared" si="132"/>
        <v>0</v>
      </c>
      <c r="AP83" s="29">
        <f t="shared" si="133"/>
        <v>0</v>
      </c>
    </row>
    <row r="84" spans="1:42" ht="13.5" thickBot="1">
      <c r="A84" s="95">
        <v>3</v>
      </c>
      <c r="B84" s="153">
        <v>39153</v>
      </c>
      <c r="C84" s="157">
        <v>39167</v>
      </c>
      <c r="D84" s="98" t="str">
        <f t="shared" si="134"/>
        <v>Rodenbach I</v>
      </c>
      <c r="E84" s="99" t="str">
        <f>E24</f>
        <v>Rodenbach II</v>
      </c>
      <c r="F84" s="100">
        <v>25</v>
      </c>
      <c r="G84" s="101">
        <v>23</v>
      </c>
      <c r="H84" s="102">
        <v>27</v>
      </c>
      <c r="I84" s="103">
        <v>25</v>
      </c>
      <c r="J84" s="100">
        <v>25</v>
      </c>
      <c r="K84" s="101">
        <v>18</v>
      </c>
      <c r="L84" s="102"/>
      <c r="M84" s="103"/>
      <c r="N84" s="100"/>
      <c r="O84" s="101"/>
      <c r="P84" s="104">
        <f t="shared" si="135"/>
        <v>77</v>
      </c>
      <c r="Q84" s="108">
        <f t="shared" si="120"/>
        <v>66</v>
      </c>
      <c r="R84" s="104">
        <f t="shared" si="136"/>
        <v>3</v>
      </c>
      <c r="S84" s="108">
        <f t="shared" si="121"/>
        <v>0</v>
      </c>
      <c r="T84" s="104">
        <f t="shared" si="137"/>
        <v>2</v>
      </c>
      <c r="U84" s="108">
        <f t="shared" si="122"/>
        <v>0</v>
      </c>
      <c r="V84" s="274"/>
      <c r="W84" s="275"/>
      <c r="X84" s="275"/>
      <c r="Y84" s="275"/>
      <c r="Z84" s="275"/>
      <c r="AA84" s="275"/>
      <c r="AB84" s="276"/>
      <c r="AC84" s="277">
        <f ca="1" t="shared" si="123"/>
      </c>
      <c r="AD84" s="278"/>
      <c r="AE84" s="279">
        <f ca="1" t="shared" si="138"/>
      </c>
      <c r="AF84" s="280"/>
      <c r="AG84" s="29">
        <f t="shared" si="124"/>
        <v>1</v>
      </c>
      <c r="AH84" s="29">
        <f t="shared" si="125"/>
        <v>0</v>
      </c>
      <c r="AI84" s="29">
        <f t="shared" si="126"/>
        <v>1</v>
      </c>
      <c r="AJ84" s="29">
        <f t="shared" si="127"/>
        <v>0</v>
      </c>
      <c r="AK84" s="29">
        <f t="shared" si="128"/>
        <v>1</v>
      </c>
      <c r="AL84" s="29">
        <f t="shared" si="129"/>
        <v>0</v>
      </c>
      <c r="AM84" s="29">
        <f t="shared" si="130"/>
        <v>0</v>
      </c>
      <c r="AN84" s="29">
        <f t="shared" si="131"/>
        <v>0</v>
      </c>
      <c r="AO84" s="29">
        <f t="shared" si="132"/>
        <v>0</v>
      </c>
      <c r="AP84" s="29">
        <f t="shared" si="133"/>
        <v>0</v>
      </c>
    </row>
    <row r="85" spans="22:29" ht="13.5" thickBot="1">
      <c r="V85" s="30"/>
      <c r="W85" s="30"/>
      <c r="X85" s="15"/>
      <c r="Y85" s="15"/>
      <c r="Z85" s="15"/>
      <c r="AA85" s="15"/>
      <c r="AB85" s="15"/>
      <c r="AC85" s="15"/>
    </row>
    <row r="86" spans="1:42" ht="12.75">
      <c r="A86" s="73">
        <v>7</v>
      </c>
      <c r="B86" s="155">
        <v>39244</v>
      </c>
      <c r="C86" s="75"/>
      <c r="D86" s="76" t="str">
        <f>E24</f>
        <v>Rodenbach II</v>
      </c>
      <c r="E86" s="77" t="str">
        <f>E3</f>
        <v>Alsenborn</v>
      </c>
      <c r="F86" s="78">
        <v>18</v>
      </c>
      <c r="G86" s="79">
        <v>25</v>
      </c>
      <c r="H86" s="80">
        <v>13</v>
      </c>
      <c r="I86" s="81">
        <v>25</v>
      </c>
      <c r="J86" s="78">
        <v>18</v>
      </c>
      <c r="K86" s="79">
        <v>25</v>
      </c>
      <c r="L86" s="80"/>
      <c r="M86" s="81"/>
      <c r="N86" s="78"/>
      <c r="O86" s="79"/>
      <c r="P86" s="82">
        <f>IF(F86="","",F86+H86+J86+L86+N86)</f>
        <v>49</v>
      </c>
      <c r="Q86" s="106">
        <f aca="true" t="shared" si="139" ref="Q86:Q92">IF(G86="","",G86+I86+K86+M86+O86)</f>
        <v>75</v>
      </c>
      <c r="R86" s="82">
        <f>IF(F86="","",AG86+AI86+AK86+AM86+AO86)</f>
        <v>0</v>
      </c>
      <c r="S86" s="106">
        <f aca="true" t="shared" si="140" ref="S86:S92">IF(G86="","",AH86+AJ86+AL86+AN86+AP86)</f>
        <v>3</v>
      </c>
      <c r="T86" s="82">
        <f>IF(R86="","",IF(R86=3,2,0))</f>
        <v>0</v>
      </c>
      <c r="U86" s="106">
        <f aca="true" t="shared" si="141" ref="U86:U92">IF(S86="","",IF(S86=3,2,0))</f>
        <v>2</v>
      </c>
      <c r="V86" s="288"/>
      <c r="W86" s="289"/>
      <c r="X86" s="289"/>
      <c r="Y86" s="289"/>
      <c r="Z86" s="289"/>
      <c r="AA86" s="289"/>
      <c r="AB86" s="290"/>
      <c r="AC86" s="291">
        <f aca="true" ca="1" t="shared" si="142" ref="AC86:AC92">IF(U86&lt;&gt;"","",IF(C86&lt;&gt;"","verlegt",IF(B86&lt;TODAY(),"offen","")))</f>
      </c>
      <c r="AD86" s="292"/>
      <c r="AE86" s="293">
        <f ca="1">IF(U86&lt;&gt;"","",IF(C86="","",IF(C86&lt;TODAY(),"offen","")))</f>
      </c>
      <c r="AF86" s="294"/>
      <c r="AG86" s="29">
        <f aca="true" t="shared" si="143" ref="AG86:AG92">IF(F86&gt;G86,1,0)</f>
        <v>0</v>
      </c>
      <c r="AH86" s="29">
        <f aca="true" t="shared" si="144" ref="AH86:AH92">IF(G86&gt;F86,1,0)</f>
        <v>1</v>
      </c>
      <c r="AI86" s="29">
        <f aca="true" t="shared" si="145" ref="AI86:AI92">IF(H86&gt;I86,1,0)</f>
        <v>0</v>
      </c>
      <c r="AJ86" s="29">
        <f aca="true" t="shared" si="146" ref="AJ86:AJ92">IF(I86&gt;H86,1,0)</f>
        <v>1</v>
      </c>
      <c r="AK86" s="29">
        <f aca="true" t="shared" si="147" ref="AK86:AK92">IF(J86&gt;K86,1,0)</f>
        <v>0</v>
      </c>
      <c r="AL86" s="29">
        <f aca="true" t="shared" si="148" ref="AL86:AL92">IF(K86&gt;J86,1,0)</f>
        <v>1</v>
      </c>
      <c r="AM86" s="29">
        <f aca="true" t="shared" si="149" ref="AM86:AM92">IF(L86&gt;M86,1,0)</f>
        <v>0</v>
      </c>
      <c r="AN86" s="29">
        <f aca="true" t="shared" si="150" ref="AN86:AN92">IF(M86&gt;L86,1,0)</f>
        <v>0</v>
      </c>
      <c r="AO86" s="29">
        <f aca="true" t="shared" si="151" ref="AO86:AO92">IF(N86&gt;O86,1,0)</f>
        <v>0</v>
      </c>
      <c r="AP86" s="29">
        <f aca="true" t="shared" si="152" ref="AP86:AP92">IF(O86&gt;N86,1,0)</f>
        <v>0</v>
      </c>
    </row>
    <row r="87" spans="1:42" ht="12.75">
      <c r="A87" s="84">
        <v>5</v>
      </c>
      <c r="B87" s="154">
        <v>39209</v>
      </c>
      <c r="C87" s="86"/>
      <c r="D87" s="87" t="str">
        <f aca="true" t="shared" si="153" ref="D87:D92">D86</f>
        <v>Rodenbach II</v>
      </c>
      <c r="E87" s="88" t="str">
        <f>E6</f>
        <v>Hochspeyer</v>
      </c>
      <c r="F87" s="89">
        <v>19</v>
      </c>
      <c r="G87" s="90">
        <v>25</v>
      </c>
      <c r="H87" s="91">
        <v>25</v>
      </c>
      <c r="I87" s="92">
        <v>15</v>
      </c>
      <c r="J87" s="89">
        <v>22</v>
      </c>
      <c r="K87" s="90">
        <v>25</v>
      </c>
      <c r="L87" s="91">
        <v>25</v>
      </c>
      <c r="M87" s="92">
        <v>23</v>
      </c>
      <c r="N87" s="89">
        <v>17</v>
      </c>
      <c r="O87" s="90">
        <v>15</v>
      </c>
      <c r="P87" s="93">
        <f aca="true" t="shared" si="154" ref="P87:P92">IF(F87="","",F87+H87+J87+L87+N87)</f>
        <v>108</v>
      </c>
      <c r="Q87" s="107">
        <f t="shared" si="139"/>
        <v>103</v>
      </c>
      <c r="R87" s="93">
        <f aca="true" t="shared" si="155" ref="R87:R92">IF(F87="","",AG87+AI87+AK87+AM87+AO87)</f>
        <v>3</v>
      </c>
      <c r="S87" s="107">
        <f t="shared" si="140"/>
        <v>2</v>
      </c>
      <c r="T87" s="93">
        <f aca="true" t="shared" si="156" ref="T87:T92">IF(R87="","",IF(R87=3,2,0))</f>
        <v>2</v>
      </c>
      <c r="U87" s="107">
        <f t="shared" si="141"/>
        <v>0</v>
      </c>
      <c r="V87" s="281"/>
      <c r="W87" s="282"/>
      <c r="X87" s="282"/>
      <c r="Y87" s="282"/>
      <c r="Z87" s="282"/>
      <c r="AA87" s="282"/>
      <c r="AB87" s="283"/>
      <c r="AC87" s="284">
        <f ca="1" t="shared" si="142"/>
      </c>
      <c r="AD87" s="285"/>
      <c r="AE87" s="286">
        <f aca="true" ca="1" t="shared" si="157" ref="AE87:AE92">IF(U87&lt;&gt;"","",IF(C87="","",IF(C87&lt;TODAY(),"offen","")))</f>
      </c>
      <c r="AF87" s="287"/>
      <c r="AG87" s="29">
        <f t="shared" si="143"/>
        <v>0</v>
      </c>
      <c r="AH87" s="29">
        <f t="shared" si="144"/>
        <v>1</v>
      </c>
      <c r="AI87" s="29">
        <f t="shared" si="145"/>
        <v>1</v>
      </c>
      <c r="AJ87" s="29">
        <f t="shared" si="146"/>
        <v>0</v>
      </c>
      <c r="AK87" s="29">
        <f t="shared" si="147"/>
        <v>0</v>
      </c>
      <c r="AL87" s="29">
        <f t="shared" si="148"/>
        <v>1</v>
      </c>
      <c r="AM87" s="29">
        <f t="shared" si="149"/>
        <v>1</v>
      </c>
      <c r="AN87" s="29">
        <f t="shared" si="150"/>
        <v>0</v>
      </c>
      <c r="AO87" s="29">
        <f t="shared" si="151"/>
        <v>1</v>
      </c>
      <c r="AP87" s="29">
        <f t="shared" si="152"/>
        <v>0</v>
      </c>
    </row>
    <row r="88" spans="1:42" ht="12.75">
      <c r="A88" s="84">
        <v>8</v>
      </c>
      <c r="B88" s="154">
        <v>39258</v>
      </c>
      <c r="C88" s="86"/>
      <c r="D88" s="87" t="str">
        <f t="shared" si="153"/>
        <v>Rodenbach II</v>
      </c>
      <c r="E88" s="88" t="str">
        <f>E9</f>
        <v>TFC KL I</v>
      </c>
      <c r="F88" s="89">
        <v>22</v>
      </c>
      <c r="G88" s="90">
        <v>25</v>
      </c>
      <c r="H88" s="91">
        <v>27</v>
      </c>
      <c r="I88" s="92">
        <v>25</v>
      </c>
      <c r="J88" s="89">
        <v>25</v>
      </c>
      <c r="K88" s="90">
        <v>20</v>
      </c>
      <c r="L88" s="91">
        <v>14</v>
      </c>
      <c r="M88" s="92">
        <v>25</v>
      </c>
      <c r="N88" s="89">
        <v>15</v>
      </c>
      <c r="O88" s="90">
        <v>11</v>
      </c>
      <c r="P88" s="93">
        <f t="shared" si="154"/>
        <v>103</v>
      </c>
      <c r="Q88" s="107">
        <f t="shared" si="139"/>
        <v>106</v>
      </c>
      <c r="R88" s="93">
        <f t="shared" si="155"/>
        <v>3</v>
      </c>
      <c r="S88" s="107">
        <f t="shared" si="140"/>
        <v>2</v>
      </c>
      <c r="T88" s="93">
        <f t="shared" si="156"/>
        <v>2</v>
      </c>
      <c r="U88" s="107">
        <f t="shared" si="141"/>
        <v>0</v>
      </c>
      <c r="V88" s="281"/>
      <c r="W88" s="282"/>
      <c r="X88" s="282"/>
      <c r="Y88" s="282"/>
      <c r="Z88" s="282"/>
      <c r="AA88" s="282"/>
      <c r="AB88" s="283"/>
      <c r="AC88" s="284">
        <f ca="1" t="shared" si="142"/>
      </c>
      <c r="AD88" s="285"/>
      <c r="AE88" s="286">
        <f ca="1" t="shared" si="157"/>
      </c>
      <c r="AF88" s="287"/>
      <c r="AG88" s="29">
        <f t="shared" si="143"/>
        <v>0</v>
      </c>
      <c r="AH88" s="29">
        <f t="shared" si="144"/>
        <v>1</v>
      </c>
      <c r="AI88" s="29">
        <f t="shared" si="145"/>
        <v>1</v>
      </c>
      <c r="AJ88" s="29">
        <f t="shared" si="146"/>
        <v>0</v>
      </c>
      <c r="AK88" s="29">
        <f t="shared" si="147"/>
        <v>1</v>
      </c>
      <c r="AL88" s="29">
        <f t="shared" si="148"/>
        <v>0</v>
      </c>
      <c r="AM88" s="29">
        <f t="shared" si="149"/>
        <v>0</v>
      </c>
      <c r="AN88" s="29">
        <f t="shared" si="150"/>
        <v>1</v>
      </c>
      <c r="AO88" s="29">
        <f t="shared" si="151"/>
        <v>1</v>
      </c>
      <c r="AP88" s="29">
        <f t="shared" si="152"/>
        <v>0</v>
      </c>
    </row>
    <row r="89" spans="1:42" ht="12.75">
      <c r="A89" s="84">
        <v>4</v>
      </c>
      <c r="B89" s="154">
        <v>39195</v>
      </c>
      <c r="C89" s="86"/>
      <c r="D89" s="87" t="str">
        <f t="shared" si="153"/>
        <v>Rodenbach II</v>
      </c>
      <c r="E89" s="88" t="str">
        <f>E12</f>
        <v>TFC KL II</v>
      </c>
      <c r="F89" s="89">
        <v>16</v>
      </c>
      <c r="G89" s="90">
        <v>25</v>
      </c>
      <c r="H89" s="91">
        <v>25</v>
      </c>
      <c r="I89" s="92">
        <v>17</v>
      </c>
      <c r="J89" s="89">
        <v>22</v>
      </c>
      <c r="K89" s="90">
        <v>25</v>
      </c>
      <c r="L89" s="91">
        <v>22</v>
      </c>
      <c r="M89" s="92">
        <v>25</v>
      </c>
      <c r="N89" s="89"/>
      <c r="O89" s="90"/>
      <c r="P89" s="93">
        <f t="shared" si="154"/>
        <v>85</v>
      </c>
      <c r="Q89" s="107">
        <f t="shared" si="139"/>
        <v>92</v>
      </c>
      <c r="R89" s="93">
        <f t="shared" si="155"/>
        <v>1</v>
      </c>
      <c r="S89" s="107">
        <f t="shared" si="140"/>
        <v>3</v>
      </c>
      <c r="T89" s="93">
        <f t="shared" si="156"/>
        <v>0</v>
      </c>
      <c r="U89" s="107">
        <f t="shared" si="141"/>
        <v>2</v>
      </c>
      <c r="V89" s="281"/>
      <c r="W89" s="282"/>
      <c r="X89" s="282"/>
      <c r="Y89" s="282"/>
      <c r="Z89" s="282"/>
      <c r="AA89" s="282"/>
      <c r="AB89" s="283"/>
      <c r="AC89" s="284">
        <f ca="1" t="shared" si="142"/>
      </c>
      <c r="AD89" s="285"/>
      <c r="AE89" s="286">
        <f ca="1" t="shared" si="157"/>
      </c>
      <c r="AF89" s="287"/>
      <c r="AG89" s="29">
        <f t="shared" si="143"/>
        <v>0</v>
      </c>
      <c r="AH89" s="29">
        <f t="shared" si="144"/>
        <v>1</v>
      </c>
      <c r="AI89" s="29">
        <f t="shared" si="145"/>
        <v>1</v>
      </c>
      <c r="AJ89" s="29">
        <f t="shared" si="146"/>
        <v>0</v>
      </c>
      <c r="AK89" s="29">
        <f t="shared" si="147"/>
        <v>0</v>
      </c>
      <c r="AL89" s="29">
        <f t="shared" si="148"/>
        <v>1</v>
      </c>
      <c r="AM89" s="29">
        <f t="shared" si="149"/>
        <v>0</v>
      </c>
      <c r="AN89" s="29">
        <f t="shared" si="150"/>
        <v>1</v>
      </c>
      <c r="AO89" s="29">
        <f t="shared" si="151"/>
        <v>0</v>
      </c>
      <c r="AP89" s="29">
        <f t="shared" si="152"/>
        <v>0</v>
      </c>
    </row>
    <row r="90" spans="1:42" ht="12.75">
      <c r="A90" s="84">
        <v>13</v>
      </c>
      <c r="B90" s="154">
        <v>39384</v>
      </c>
      <c r="C90" s="86"/>
      <c r="D90" s="87" t="str">
        <f t="shared" si="153"/>
        <v>Rodenbach II</v>
      </c>
      <c r="E90" s="88" t="str">
        <f>E15</f>
        <v>Miesenbach</v>
      </c>
      <c r="F90" s="89">
        <v>23</v>
      </c>
      <c r="G90" s="90">
        <v>25</v>
      </c>
      <c r="H90" s="91">
        <v>17</v>
      </c>
      <c r="I90" s="92">
        <v>25</v>
      </c>
      <c r="J90" s="89">
        <v>17</v>
      </c>
      <c r="K90" s="90">
        <v>25</v>
      </c>
      <c r="L90" s="91"/>
      <c r="M90" s="92"/>
      <c r="N90" s="89"/>
      <c r="O90" s="90"/>
      <c r="P90" s="93">
        <f t="shared" si="154"/>
        <v>57</v>
      </c>
      <c r="Q90" s="107">
        <f t="shared" si="139"/>
        <v>75</v>
      </c>
      <c r="R90" s="93">
        <f t="shared" si="155"/>
        <v>0</v>
      </c>
      <c r="S90" s="107">
        <f t="shared" si="140"/>
        <v>3</v>
      </c>
      <c r="T90" s="93">
        <f t="shared" si="156"/>
        <v>0</v>
      </c>
      <c r="U90" s="107">
        <f t="shared" si="141"/>
        <v>2</v>
      </c>
      <c r="V90" s="281"/>
      <c r="W90" s="282"/>
      <c r="X90" s="282"/>
      <c r="Y90" s="282"/>
      <c r="Z90" s="282"/>
      <c r="AA90" s="282"/>
      <c r="AB90" s="283"/>
      <c r="AC90" s="284">
        <f ca="1" t="shared" si="142"/>
      </c>
      <c r="AD90" s="285"/>
      <c r="AE90" s="286">
        <f ca="1" t="shared" si="157"/>
      </c>
      <c r="AF90" s="287"/>
      <c r="AG90" s="29">
        <f t="shared" si="143"/>
        <v>0</v>
      </c>
      <c r="AH90" s="29">
        <f t="shared" si="144"/>
        <v>1</v>
      </c>
      <c r="AI90" s="29">
        <f t="shared" si="145"/>
        <v>0</v>
      </c>
      <c r="AJ90" s="29">
        <f t="shared" si="146"/>
        <v>1</v>
      </c>
      <c r="AK90" s="29">
        <f t="shared" si="147"/>
        <v>0</v>
      </c>
      <c r="AL90" s="29">
        <f t="shared" si="148"/>
        <v>1</v>
      </c>
      <c r="AM90" s="29">
        <f t="shared" si="149"/>
        <v>0</v>
      </c>
      <c r="AN90" s="29">
        <f t="shared" si="150"/>
        <v>0</v>
      </c>
      <c r="AO90" s="29">
        <f t="shared" si="151"/>
        <v>0</v>
      </c>
      <c r="AP90" s="29">
        <f t="shared" si="152"/>
        <v>0</v>
      </c>
    </row>
    <row r="91" spans="1:42" ht="12.75">
      <c r="A91" s="84">
        <v>2</v>
      </c>
      <c r="B91" s="154">
        <v>39139</v>
      </c>
      <c r="C91" s="86"/>
      <c r="D91" s="87" t="str">
        <f t="shared" si="153"/>
        <v>Rodenbach II</v>
      </c>
      <c r="E91" s="88" t="str">
        <f>E18</f>
        <v>Olsbrücken</v>
      </c>
      <c r="F91" s="89">
        <v>16</v>
      </c>
      <c r="G91" s="90">
        <v>25</v>
      </c>
      <c r="H91" s="91">
        <v>25</v>
      </c>
      <c r="I91" s="92">
        <v>20</v>
      </c>
      <c r="J91" s="89">
        <v>23</v>
      </c>
      <c r="K91" s="90">
        <v>25</v>
      </c>
      <c r="L91" s="91">
        <v>23</v>
      </c>
      <c r="M91" s="92">
        <v>25</v>
      </c>
      <c r="N91" s="89"/>
      <c r="O91" s="90"/>
      <c r="P91" s="93">
        <f t="shared" si="154"/>
        <v>87</v>
      </c>
      <c r="Q91" s="107">
        <f t="shared" si="139"/>
        <v>95</v>
      </c>
      <c r="R91" s="93">
        <f t="shared" si="155"/>
        <v>1</v>
      </c>
      <c r="S91" s="107">
        <f t="shared" si="140"/>
        <v>3</v>
      </c>
      <c r="T91" s="93">
        <f t="shared" si="156"/>
        <v>0</v>
      </c>
      <c r="U91" s="107">
        <f t="shared" si="141"/>
        <v>2</v>
      </c>
      <c r="V91" s="281"/>
      <c r="W91" s="282"/>
      <c r="X91" s="282"/>
      <c r="Y91" s="282"/>
      <c r="Z91" s="282"/>
      <c r="AA91" s="282"/>
      <c r="AB91" s="283"/>
      <c r="AC91" s="284">
        <f ca="1" t="shared" si="142"/>
      </c>
      <c r="AD91" s="285"/>
      <c r="AE91" s="286">
        <f ca="1" t="shared" si="157"/>
      </c>
      <c r="AF91" s="287"/>
      <c r="AG91" s="29">
        <f t="shared" si="143"/>
        <v>0</v>
      </c>
      <c r="AH91" s="29">
        <f t="shared" si="144"/>
        <v>1</v>
      </c>
      <c r="AI91" s="29">
        <f t="shared" si="145"/>
        <v>1</v>
      </c>
      <c r="AJ91" s="29">
        <f t="shared" si="146"/>
        <v>0</v>
      </c>
      <c r="AK91" s="29">
        <f t="shared" si="147"/>
        <v>0</v>
      </c>
      <c r="AL91" s="29">
        <f t="shared" si="148"/>
        <v>1</v>
      </c>
      <c r="AM91" s="29">
        <f t="shared" si="149"/>
        <v>0</v>
      </c>
      <c r="AN91" s="29">
        <f t="shared" si="150"/>
        <v>1</v>
      </c>
      <c r="AO91" s="29">
        <f t="shared" si="151"/>
        <v>0</v>
      </c>
      <c r="AP91" s="29">
        <f t="shared" si="152"/>
        <v>0</v>
      </c>
    </row>
    <row r="92" spans="1:42" ht="13.5" thickBot="1">
      <c r="A92" s="95">
        <v>10</v>
      </c>
      <c r="B92" s="153">
        <v>39335</v>
      </c>
      <c r="C92" s="97"/>
      <c r="D92" s="98" t="str">
        <f t="shared" si="153"/>
        <v>Rodenbach II</v>
      </c>
      <c r="E92" s="99" t="str">
        <f>E21</f>
        <v>Rodenbach I</v>
      </c>
      <c r="F92" s="100">
        <v>17</v>
      </c>
      <c r="G92" s="101">
        <v>25</v>
      </c>
      <c r="H92" s="102">
        <v>14</v>
      </c>
      <c r="I92" s="103">
        <v>25</v>
      </c>
      <c r="J92" s="100">
        <v>21</v>
      </c>
      <c r="K92" s="101">
        <v>25</v>
      </c>
      <c r="L92" s="102"/>
      <c r="M92" s="103"/>
      <c r="N92" s="100"/>
      <c r="O92" s="101"/>
      <c r="P92" s="104">
        <f t="shared" si="154"/>
        <v>52</v>
      </c>
      <c r="Q92" s="108">
        <f t="shared" si="139"/>
        <v>75</v>
      </c>
      <c r="R92" s="104">
        <f t="shared" si="155"/>
        <v>0</v>
      </c>
      <c r="S92" s="108">
        <f t="shared" si="140"/>
        <v>3</v>
      </c>
      <c r="T92" s="104">
        <f t="shared" si="156"/>
        <v>0</v>
      </c>
      <c r="U92" s="108">
        <f t="shared" si="141"/>
        <v>2</v>
      </c>
      <c r="V92" s="274"/>
      <c r="W92" s="275"/>
      <c r="X92" s="275"/>
      <c r="Y92" s="275"/>
      <c r="Z92" s="275"/>
      <c r="AA92" s="275"/>
      <c r="AB92" s="276"/>
      <c r="AC92" s="277">
        <f ca="1" t="shared" si="142"/>
      </c>
      <c r="AD92" s="278"/>
      <c r="AE92" s="279">
        <f ca="1" t="shared" si="157"/>
      </c>
      <c r="AF92" s="280"/>
      <c r="AG92" s="29">
        <f t="shared" si="143"/>
        <v>0</v>
      </c>
      <c r="AH92" s="29">
        <f t="shared" si="144"/>
        <v>1</v>
      </c>
      <c r="AI92" s="29">
        <f t="shared" si="145"/>
        <v>0</v>
      </c>
      <c r="AJ92" s="29">
        <f t="shared" si="146"/>
        <v>1</v>
      </c>
      <c r="AK92" s="29">
        <f t="shared" si="147"/>
        <v>0</v>
      </c>
      <c r="AL92" s="29">
        <f t="shared" si="148"/>
        <v>1</v>
      </c>
      <c r="AM92" s="29">
        <f t="shared" si="149"/>
        <v>0</v>
      </c>
      <c r="AN92" s="29">
        <f t="shared" si="150"/>
        <v>0</v>
      </c>
      <c r="AO92" s="29">
        <f t="shared" si="151"/>
        <v>0</v>
      </c>
      <c r="AP92" s="29">
        <f t="shared" si="152"/>
        <v>0</v>
      </c>
    </row>
    <row r="93" spans="22:23" ht="12.75">
      <c r="V93" s="30"/>
      <c r="W93" s="30"/>
    </row>
    <row r="94" spans="22:23" ht="12.75">
      <c r="V94" s="30"/>
      <c r="W94" s="30"/>
    </row>
  </sheetData>
  <sheetProtection/>
  <mergeCells count="207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E3:E5"/>
    <mergeCell ref="E6:E8"/>
    <mergeCell ref="E9:E11"/>
    <mergeCell ref="E12:E14"/>
    <mergeCell ref="E15:E17"/>
    <mergeCell ref="E18:E20"/>
    <mergeCell ref="E21:E23"/>
    <mergeCell ref="E24:E26"/>
    <mergeCell ref="F28:G28"/>
    <mergeCell ref="H28:I28"/>
    <mergeCell ref="J28:K28"/>
    <mergeCell ref="L28:M28"/>
    <mergeCell ref="N28:O28"/>
    <mergeCell ref="P28:Q28"/>
    <mergeCell ref="R28:S28"/>
    <mergeCell ref="T28:U28"/>
    <mergeCell ref="V28:AC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5:AB35"/>
    <mergeCell ref="AC35:AD35"/>
    <mergeCell ref="AE35:AF35"/>
    <mergeCell ref="V36:AB36"/>
    <mergeCell ref="AC36:AD36"/>
    <mergeCell ref="AE36:AF36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1:AB41"/>
    <mergeCell ref="AC41:AD41"/>
    <mergeCell ref="AE41:AF41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6:AB46"/>
    <mergeCell ref="AC46:AD46"/>
    <mergeCell ref="AE46:AF46"/>
    <mergeCell ref="V47:AB47"/>
    <mergeCell ref="AC47:AD47"/>
    <mergeCell ref="AE47:AF47"/>
    <mergeCell ref="V48:AB48"/>
    <mergeCell ref="AC48:AD48"/>
    <mergeCell ref="AE48:AF48"/>
    <mergeCell ref="V49:AB49"/>
    <mergeCell ref="AC49:AD49"/>
    <mergeCell ref="AE49:AF49"/>
    <mergeCell ref="V50:AB50"/>
    <mergeCell ref="AC50:AD50"/>
    <mergeCell ref="AE50:AF50"/>
    <mergeCell ref="V51:AB51"/>
    <mergeCell ref="AC51:AD51"/>
    <mergeCell ref="AE51:AF51"/>
    <mergeCell ref="V52:AB52"/>
    <mergeCell ref="AC52:AD52"/>
    <mergeCell ref="AE52:AF52"/>
    <mergeCell ref="V54:AB54"/>
    <mergeCell ref="AC54:AD54"/>
    <mergeCell ref="AE54:AF54"/>
    <mergeCell ref="V55:AB55"/>
    <mergeCell ref="AC55:AD55"/>
    <mergeCell ref="AE55:AF55"/>
    <mergeCell ref="V56:AB56"/>
    <mergeCell ref="AC56:AD56"/>
    <mergeCell ref="AE56:AF56"/>
    <mergeCell ref="V57:AB57"/>
    <mergeCell ref="AC57:AD57"/>
    <mergeCell ref="AE57:AF57"/>
    <mergeCell ref="V58:AB58"/>
    <mergeCell ref="AC58:AD58"/>
    <mergeCell ref="AE58:AF58"/>
    <mergeCell ref="V59:AB59"/>
    <mergeCell ref="AC59:AD59"/>
    <mergeCell ref="AE59:AF59"/>
    <mergeCell ref="V60:AB60"/>
    <mergeCell ref="AC60:AD60"/>
    <mergeCell ref="AE60:AF60"/>
    <mergeCell ref="V62:AB62"/>
    <mergeCell ref="AC62:AD62"/>
    <mergeCell ref="AE62:AF62"/>
    <mergeCell ref="V63:AB63"/>
    <mergeCell ref="AC63:AD63"/>
    <mergeCell ref="AE63:AF63"/>
    <mergeCell ref="V64:AB64"/>
    <mergeCell ref="AC64:AD64"/>
    <mergeCell ref="AE64:AF64"/>
    <mergeCell ref="V65:AB65"/>
    <mergeCell ref="AC65:AD65"/>
    <mergeCell ref="AE65:AF65"/>
    <mergeCell ref="V66:AB66"/>
    <mergeCell ref="AC66:AD66"/>
    <mergeCell ref="AE66:AF66"/>
    <mergeCell ref="V67:AB67"/>
    <mergeCell ref="AC67:AD67"/>
    <mergeCell ref="AE67:AF67"/>
    <mergeCell ref="V68:AB68"/>
    <mergeCell ref="AC68:AD68"/>
    <mergeCell ref="AE68:AF68"/>
    <mergeCell ref="V70:AB70"/>
    <mergeCell ref="AC70:AD70"/>
    <mergeCell ref="AE70:AF70"/>
    <mergeCell ref="V71:AB71"/>
    <mergeCell ref="AC71:AD71"/>
    <mergeCell ref="AE71:AF71"/>
    <mergeCell ref="V72:AB72"/>
    <mergeCell ref="AC72:AD72"/>
    <mergeCell ref="AE72:AF72"/>
    <mergeCell ref="V73:AB73"/>
    <mergeCell ref="AC73:AD73"/>
    <mergeCell ref="AE73:AF73"/>
    <mergeCell ref="V74:AB74"/>
    <mergeCell ref="AC74:AD74"/>
    <mergeCell ref="AE74:AF74"/>
    <mergeCell ref="V75:AB75"/>
    <mergeCell ref="AC75:AD75"/>
    <mergeCell ref="AE75:AF75"/>
    <mergeCell ref="V76:AB76"/>
    <mergeCell ref="AC76:AD76"/>
    <mergeCell ref="AE76:AF76"/>
    <mergeCell ref="V78:AB78"/>
    <mergeCell ref="AC78:AD78"/>
    <mergeCell ref="AE78:AF78"/>
    <mergeCell ref="V79:AB79"/>
    <mergeCell ref="AC79:AD79"/>
    <mergeCell ref="AE79:AF79"/>
    <mergeCell ref="V80:AB80"/>
    <mergeCell ref="AC80:AD80"/>
    <mergeCell ref="AE80:AF80"/>
    <mergeCell ref="V81:AB81"/>
    <mergeCell ref="AC81:AD81"/>
    <mergeCell ref="AE81:AF81"/>
    <mergeCell ref="V82:AB82"/>
    <mergeCell ref="AC82:AD82"/>
    <mergeCell ref="AE82:AF82"/>
    <mergeCell ref="V83:AB83"/>
    <mergeCell ref="AC83:AD83"/>
    <mergeCell ref="AE83:AF83"/>
    <mergeCell ref="V84:AB84"/>
    <mergeCell ref="AC84:AD84"/>
    <mergeCell ref="AE84:AF84"/>
    <mergeCell ref="V86:AB86"/>
    <mergeCell ref="AC86:AD86"/>
    <mergeCell ref="AE86:AF86"/>
    <mergeCell ref="V87:AB87"/>
    <mergeCell ref="AC87:AD87"/>
    <mergeCell ref="AE87:AF87"/>
    <mergeCell ref="V88:AB88"/>
    <mergeCell ref="AC88:AD88"/>
    <mergeCell ref="AE88:AF88"/>
    <mergeCell ref="V89:AB89"/>
    <mergeCell ref="AC89:AD89"/>
    <mergeCell ref="AE89:AF89"/>
    <mergeCell ref="V92:AB92"/>
    <mergeCell ref="AC92:AD92"/>
    <mergeCell ref="AE92:AF92"/>
    <mergeCell ref="V90:AB90"/>
    <mergeCell ref="AC90:AD90"/>
    <mergeCell ref="AE90:AF90"/>
    <mergeCell ref="V91:AB91"/>
    <mergeCell ref="AC91:AD91"/>
    <mergeCell ref="AE91:AF9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4"/>
  <sheetViews>
    <sheetView zoomScalePageLayoutView="0" workbookViewId="0" topLeftCell="E1">
      <selection activeCell="E2" sqref="E2"/>
    </sheetView>
  </sheetViews>
  <sheetFormatPr defaultColWidth="11.421875" defaultRowHeight="12.75"/>
  <cols>
    <col min="1" max="1" width="5.7109375" style="14" customWidth="1"/>
    <col min="2" max="2" width="9.421875" style="0" customWidth="1"/>
    <col min="3" max="3" width="10.28125" style="15" customWidth="1"/>
    <col min="4" max="5" width="18.7109375" style="0" bestFit="1" customWidth="1"/>
    <col min="6" max="6" width="4.00390625" style="0" bestFit="1" customWidth="1"/>
    <col min="7" max="7" width="3.140625" style="0" bestFit="1" customWidth="1"/>
    <col min="8" max="11" width="4.00390625" style="0" bestFit="1" customWidth="1"/>
    <col min="12" max="12" width="3.140625" style="0" bestFit="1" customWidth="1"/>
    <col min="13" max="20" width="4.00390625" style="0" bestFit="1" customWidth="1"/>
    <col min="21" max="21" width="3.140625" style="0" bestFit="1" customWidth="1"/>
    <col min="22" max="25" width="4.00390625" style="0" bestFit="1" customWidth="1"/>
    <col min="26" max="27" width="5.00390625" style="0" bestFit="1" customWidth="1"/>
    <col min="28" max="28" width="4.57421875" style="0" bestFit="1" customWidth="1"/>
    <col min="29" max="29" width="3.28125" style="0" bestFit="1" customWidth="1"/>
    <col min="30" max="30" width="5.7109375" style="0" customWidth="1"/>
    <col min="31" max="32" width="4.7109375" style="0" customWidth="1"/>
    <col min="33" max="42" width="4.7109375" style="29" customWidth="1"/>
    <col min="43" max="49" width="4.7109375" style="15" customWidth="1"/>
    <col min="50" max="54" width="4.7109375" style="0" customWidth="1"/>
  </cols>
  <sheetData>
    <row r="1" spans="3:51" s="1" customFormat="1" ht="12.75" customHeight="1" thickBot="1">
      <c r="C1" s="2"/>
      <c r="D1" s="3"/>
      <c r="E1" s="3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10"/>
      <c r="W1" s="310"/>
      <c r="X1" s="310"/>
      <c r="Y1" s="310"/>
      <c r="Z1" s="309"/>
      <c r="AA1" s="309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2"/>
      <c r="AR1" s="2"/>
      <c r="AS1" s="2"/>
      <c r="AT1" s="2"/>
      <c r="AU1" s="2"/>
      <c r="AV1" s="2"/>
      <c r="AW1" s="2"/>
      <c r="AX1" s="4"/>
      <c r="AY1" s="5"/>
    </row>
    <row r="2" spans="1:54" ht="85.5" customHeight="1" thickBot="1">
      <c r="A2" s="6"/>
      <c r="B2" s="6"/>
      <c r="C2" s="7"/>
      <c r="D2" s="8"/>
      <c r="E2" s="9" t="s">
        <v>56</v>
      </c>
      <c r="F2" s="299" t="str">
        <f>E3</f>
        <v>Altenglan</v>
      </c>
      <c r="G2" s="300"/>
      <c r="H2" s="299" t="str">
        <f>E6</f>
        <v>Erfenbach</v>
      </c>
      <c r="I2" s="300"/>
      <c r="J2" s="299" t="str">
        <f>E9</f>
        <v>Erlenbach/Morlautern</v>
      </c>
      <c r="K2" s="300"/>
      <c r="L2" s="299" t="str">
        <f>E12</f>
        <v>Hütschenhausen</v>
      </c>
      <c r="M2" s="300"/>
      <c r="N2" s="299" t="str">
        <f>E15</f>
        <v>Katzweiler</v>
      </c>
      <c r="O2" s="300"/>
      <c r="P2" s="299" t="str">
        <f>E18</f>
        <v>Linden</v>
      </c>
      <c r="Q2" s="300"/>
      <c r="R2" s="299" t="str">
        <f>E21</f>
        <v>Miesau I</v>
      </c>
      <c r="S2" s="301"/>
      <c r="T2" s="302" t="str">
        <f>E24</f>
        <v>Trippstadt</v>
      </c>
      <c r="U2" s="301"/>
      <c r="V2" s="311" t="s">
        <v>0</v>
      </c>
      <c r="W2" s="312"/>
      <c r="X2" s="313" t="s">
        <v>1</v>
      </c>
      <c r="Y2" s="314"/>
      <c r="Z2" s="307" t="s">
        <v>2</v>
      </c>
      <c r="AA2" s="308"/>
      <c r="AB2" s="10" t="s">
        <v>3</v>
      </c>
      <c r="AC2" s="11" t="s">
        <v>4</v>
      </c>
      <c r="AD2" s="7"/>
      <c r="AE2" s="7"/>
      <c r="AF2" s="7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7"/>
      <c r="AR2" s="7"/>
      <c r="AS2" s="7"/>
      <c r="AT2" s="7"/>
      <c r="AU2" s="7"/>
      <c r="AV2" s="7"/>
      <c r="AW2" s="7"/>
      <c r="AX2" s="13"/>
      <c r="AY2" s="12"/>
      <c r="AZ2" s="6"/>
      <c r="BA2" s="6"/>
      <c r="BB2" s="6"/>
    </row>
    <row r="3" spans="4:51" ht="12.75" customHeight="1">
      <c r="D3" s="16"/>
      <c r="E3" s="296" t="s">
        <v>20</v>
      </c>
      <c r="F3" s="17" t="s">
        <v>5</v>
      </c>
      <c r="G3" s="18" t="s">
        <v>5</v>
      </c>
      <c r="H3" s="19">
        <f>P30</f>
        <v>95</v>
      </c>
      <c r="I3" s="20">
        <f>Q30</f>
        <v>103</v>
      </c>
      <c r="J3" s="21">
        <f>P31</f>
        <v>102</v>
      </c>
      <c r="K3" s="22">
        <f>Q31</f>
        <v>104</v>
      </c>
      <c r="L3" s="19">
        <f>P32</f>
        <v>0</v>
      </c>
      <c r="M3" s="23">
        <f>Q32</f>
        <v>3</v>
      </c>
      <c r="N3" s="17">
        <f>P33</f>
        <v>93</v>
      </c>
      <c r="O3" s="18">
        <f>Q33</f>
        <v>110</v>
      </c>
      <c r="P3" s="19">
        <f>P34</f>
        <v>59</v>
      </c>
      <c r="Q3" s="23">
        <f>Q34</f>
        <v>75</v>
      </c>
      <c r="R3" s="180">
        <f>P35</f>
        <v>0</v>
      </c>
      <c r="S3" s="176">
        <f>Q35</f>
        <v>75</v>
      </c>
      <c r="T3" s="117">
        <f>P36</f>
        <v>97</v>
      </c>
      <c r="U3" s="20">
        <f>Q36</f>
        <v>99</v>
      </c>
      <c r="V3" s="241">
        <f aca="true" t="shared" si="0" ref="V3:W5">SUM(H3,J3,L3,N3,P3,R3,T3,,,)</f>
        <v>446</v>
      </c>
      <c r="W3" s="227">
        <f t="shared" si="0"/>
        <v>569</v>
      </c>
      <c r="X3" s="227">
        <f>SUM(G6,G9,G12,G15,G18,G21,G24,,,)</f>
        <v>547</v>
      </c>
      <c r="Y3" s="228">
        <f>SUM(F6,F9,F12,F15,F18,F21,F24,,,)</f>
        <v>636</v>
      </c>
      <c r="Z3" s="25">
        <f>V3+X3</f>
        <v>993</v>
      </c>
      <c r="AA3" s="26">
        <f aca="true" t="shared" si="1" ref="AA3:AA26">W3+Y3</f>
        <v>1205</v>
      </c>
      <c r="AB3" s="27">
        <f>Z3-AA3</f>
        <v>-212</v>
      </c>
      <c r="AC3" s="28">
        <f>IF(AD4&lt;AD25,AP4,AP4-1)</f>
        <v>8</v>
      </c>
      <c r="AD3" s="29">
        <f>Z5*100-AA5</f>
        <v>376</v>
      </c>
      <c r="AE3" s="29">
        <f>AB4</f>
        <v>-23</v>
      </c>
      <c r="AF3" s="29">
        <f>Z4</f>
        <v>16</v>
      </c>
      <c r="AQ3" s="29"/>
      <c r="AR3" s="29"/>
      <c r="AS3" s="29"/>
      <c r="AT3" s="29"/>
      <c r="AU3" s="29"/>
      <c r="AX3" s="30"/>
      <c r="AY3" s="29"/>
    </row>
    <row r="4" spans="4:51" ht="12.75" customHeight="1">
      <c r="D4" s="16"/>
      <c r="E4" s="297"/>
      <c r="F4" s="31" t="s">
        <v>5</v>
      </c>
      <c r="G4" s="32" t="s">
        <v>5</v>
      </c>
      <c r="H4" s="33">
        <f>R30</f>
        <v>3</v>
      </c>
      <c r="I4" s="34">
        <f>S30</f>
        <v>2</v>
      </c>
      <c r="J4" s="35">
        <f>R31</f>
        <v>2</v>
      </c>
      <c r="K4" s="36">
        <f>S31</f>
        <v>3</v>
      </c>
      <c r="L4" s="33">
        <f>R32</f>
        <v>0</v>
      </c>
      <c r="M4" s="37">
        <f>S32</f>
        <v>3</v>
      </c>
      <c r="N4" s="31">
        <f>R33</f>
        <v>2</v>
      </c>
      <c r="O4" s="32">
        <f>S33</f>
        <v>3</v>
      </c>
      <c r="P4" s="33">
        <f>R34</f>
        <v>0</v>
      </c>
      <c r="Q4" s="37">
        <f>S34</f>
        <v>3</v>
      </c>
      <c r="R4" s="182">
        <f>R35</f>
        <v>0</v>
      </c>
      <c r="S4" s="177">
        <f>S35</f>
        <v>3</v>
      </c>
      <c r="T4" s="119">
        <f>R36</f>
        <v>1</v>
      </c>
      <c r="U4" s="34">
        <f>S36</f>
        <v>3</v>
      </c>
      <c r="V4" s="242">
        <f t="shared" si="0"/>
        <v>8</v>
      </c>
      <c r="W4" s="230">
        <f t="shared" si="0"/>
        <v>20</v>
      </c>
      <c r="X4" s="230">
        <f>SUM(G7,G10,G13,G16,G19,G22,G25,,,)</f>
        <v>8</v>
      </c>
      <c r="Y4" s="231">
        <f>SUM(F7,F10,F13,F16,F19,F22,F25,,,)</f>
        <v>19</v>
      </c>
      <c r="Z4" s="39">
        <f aca="true" t="shared" si="2" ref="Z4:Z26">V4+X4</f>
        <v>16</v>
      </c>
      <c r="AA4" s="40">
        <f t="shared" si="1"/>
        <v>39</v>
      </c>
      <c r="AB4" s="41">
        <f>Z4-AA4</f>
        <v>-23</v>
      </c>
      <c r="AC4" s="42"/>
      <c r="AD4" s="43">
        <f>AD3*10000+AE3*100+AF3</f>
        <v>3757716</v>
      </c>
      <c r="AE4" s="29"/>
      <c r="AF4" s="29"/>
      <c r="AH4" s="29">
        <f>IF(AD4&lt;AD7,11,10)</f>
        <v>11</v>
      </c>
      <c r="AI4" s="29">
        <f>IF(AD4&lt;AD10,AH4,AH4-1)</f>
        <v>11</v>
      </c>
      <c r="AJ4" s="29">
        <f>IF(AD4&lt;AD13,AI4,AI4-1)</f>
        <v>11</v>
      </c>
      <c r="AK4" s="29">
        <f>IF(AD4&lt;AD16,AJ4,AJ4-1)</f>
        <v>11</v>
      </c>
      <c r="AL4" s="29">
        <f>IF(AD4&lt;AD19,AK4,AK4-1)</f>
        <v>11</v>
      </c>
      <c r="AM4" s="29">
        <f>IF(AD4&lt;AD22,AL4,AL4-1)</f>
        <v>11</v>
      </c>
      <c r="AN4" s="29">
        <f>AM4-1</f>
        <v>10</v>
      </c>
      <c r="AO4" s="29">
        <f>AN4-1</f>
        <v>9</v>
      </c>
      <c r="AP4" s="29">
        <f>AO4-1</f>
        <v>8</v>
      </c>
      <c r="AQ4" s="29"/>
      <c r="AR4" s="29"/>
      <c r="AS4" s="29"/>
      <c r="AT4" s="29"/>
      <c r="AU4" s="29"/>
      <c r="AX4" s="30"/>
      <c r="AY4" s="29"/>
    </row>
    <row r="5" spans="4:51" ht="12.75" customHeight="1" thickBot="1">
      <c r="D5" s="16"/>
      <c r="E5" s="298"/>
      <c r="F5" s="44" t="s">
        <v>5</v>
      </c>
      <c r="G5" s="45" t="s">
        <v>5</v>
      </c>
      <c r="H5" s="46">
        <f>T30</f>
        <v>2</v>
      </c>
      <c r="I5" s="47">
        <f>U30</f>
        <v>0</v>
      </c>
      <c r="J5" s="48">
        <f>T31</f>
        <v>0</v>
      </c>
      <c r="K5" s="49">
        <f>U31</f>
        <v>2</v>
      </c>
      <c r="L5" s="46">
        <f>T32</f>
        <v>0</v>
      </c>
      <c r="M5" s="50">
        <f>U32</f>
        <v>2</v>
      </c>
      <c r="N5" s="44">
        <f>T33</f>
        <v>0</v>
      </c>
      <c r="O5" s="45">
        <f>U33</f>
        <v>2</v>
      </c>
      <c r="P5" s="46">
        <f>T34</f>
        <v>0</v>
      </c>
      <c r="Q5" s="50">
        <f>U34</f>
        <v>2</v>
      </c>
      <c r="R5" s="184">
        <f>T35</f>
        <v>0</v>
      </c>
      <c r="S5" s="271">
        <f>U35</f>
        <v>2</v>
      </c>
      <c r="T5" s="121">
        <f>T36</f>
        <v>0</v>
      </c>
      <c r="U5" s="47">
        <f>U36</f>
        <v>2</v>
      </c>
      <c r="V5" s="243">
        <f t="shared" si="0"/>
        <v>2</v>
      </c>
      <c r="W5" s="233">
        <f t="shared" si="0"/>
        <v>12</v>
      </c>
      <c r="X5" s="233">
        <f>SUM(G8,G11,G14,G17,G20,G23,G26,,,)</f>
        <v>2</v>
      </c>
      <c r="Y5" s="234">
        <f>SUM(F8,F11,F14,F17,F20,F23,F26,,,)</f>
        <v>12</v>
      </c>
      <c r="Z5" s="52">
        <f t="shared" si="2"/>
        <v>4</v>
      </c>
      <c r="AA5" s="53">
        <f t="shared" si="1"/>
        <v>24</v>
      </c>
      <c r="AB5" s="54"/>
      <c r="AC5" s="55"/>
      <c r="AD5" s="29"/>
      <c r="AE5" s="29"/>
      <c r="AF5" s="29"/>
      <c r="AQ5" s="29"/>
      <c r="AR5" s="29"/>
      <c r="AS5" s="29"/>
      <c r="AT5" s="29"/>
      <c r="AU5" s="29"/>
      <c r="AX5" s="30"/>
      <c r="AY5" s="29"/>
    </row>
    <row r="6" spans="4:51" ht="12.75" customHeight="1">
      <c r="D6" s="16"/>
      <c r="E6" s="296" t="s">
        <v>50</v>
      </c>
      <c r="F6" s="19">
        <f>P38</f>
        <v>75</v>
      </c>
      <c r="G6" s="23">
        <f>Q38</f>
        <v>54</v>
      </c>
      <c r="H6" s="56" t="s">
        <v>5</v>
      </c>
      <c r="I6" s="57" t="s">
        <v>5</v>
      </c>
      <c r="J6" s="19">
        <f>P39</f>
        <v>75</v>
      </c>
      <c r="K6" s="23">
        <f>Q39</f>
        <v>57</v>
      </c>
      <c r="L6" s="56">
        <f>P40</f>
        <v>57</v>
      </c>
      <c r="M6" s="57">
        <f>Q40</f>
        <v>75</v>
      </c>
      <c r="N6" s="58">
        <f>P41</f>
        <v>75</v>
      </c>
      <c r="O6" s="115">
        <f>Q41</f>
        <v>46</v>
      </c>
      <c r="P6" s="56">
        <f>P42</f>
        <v>93</v>
      </c>
      <c r="Q6" s="57">
        <f>Q42</f>
        <v>97</v>
      </c>
      <c r="R6" s="58">
        <f>P43</f>
        <v>99</v>
      </c>
      <c r="S6" s="59">
        <f>Q43</f>
        <v>86</v>
      </c>
      <c r="T6" s="122">
        <f>P44</f>
        <v>77</v>
      </c>
      <c r="U6" s="113">
        <f>Q44</f>
        <v>58</v>
      </c>
      <c r="V6" s="235">
        <f aca="true" t="shared" si="3" ref="V6:W8">SUM(F6,J6,L6,N6,P6,R6,T6,,,)</f>
        <v>551</v>
      </c>
      <c r="W6" s="236">
        <f t="shared" si="3"/>
        <v>473</v>
      </c>
      <c r="X6" s="236">
        <f>SUM(I3,I9,I12,I15,I18,I21,I24,,,)</f>
        <v>608</v>
      </c>
      <c r="Y6" s="237">
        <f>SUM(H3,H9,H12,H15,H18,H21,H24,,,)</f>
        <v>618</v>
      </c>
      <c r="Z6" s="60">
        <f t="shared" si="2"/>
        <v>1159</v>
      </c>
      <c r="AA6" s="26">
        <f t="shared" si="1"/>
        <v>1091</v>
      </c>
      <c r="AB6" s="27">
        <f aca="true" t="shared" si="4" ref="AB6:AB25">Z6-AA6</f>
        <v>68</v>
      </c>
      <c r="AC6" s="28">
        <f>IF(AD7&lt;AD4,AP7,AP7-1)</f>
        <v>4</v>
      </c>
      <c r="AD6" s="29">
        <f>Z8*100-AA8</f>
        <v>1588</v>
      </c>
      <c r="AE6" s="29">
        <f>AB7</f>
        <v>10</v>
      </c>
      <c r="AF6" s="29">
        <f>Z7</f>
        <v>32</v>
      </c>
      <c r="AQ6" s="29"/>
      <c r="AR6" s="29"/>
      <c r="AS6" s="29"/>
      <c r="AT6" s="29"/>
      <c r="AU6" s="29"/>
      <c r="AX6" s="30"/>
      <c r="AY6" s="29"/>
    </row>
    <row r="7" spans="4:51" ht="12.75" customHeight="1">
      <c r="D7" s="16"/>
      <c r="E7" s="297"/>
      <c r="F7" s="33">
        <f>R38</f>
        <v>3</v>
      </c>
      <c r="G7" s="37">
        <f>S38</f>
        <v>0</v>
      </c>
      <c r="H7" s="31" t="s">
        <v>5</v>
      </c>
      <c r="I7" s="32" t="s">
        <v>5</v>
      </c>
      <c r="J7" s="33">
        <f>R39</f>
        <v>3</v>
      </c>
      <c r="K7" s="37">
        <f>S39</f>
        <v>0</v>
      </c>
      <c r="L7" s="31">
        <f>R40</f>
        <v>0</v>
      </c>
      <c r="M7" s="32">
        <f>S40</f>
        <v>3</v>
      </c>
      <c r="N7" s="33">
        <f>R41</f>
        <v>3</v>
      </c>
      <c r="O7" s="37">
        <f>S41</f>
        <v>0</v>
      </c>
      <c r="P7" s="31">
        <f>R42</f>
        <v>2</v>
      </c>
      <c r="Q7" s="32">
        <f>S42</f>
        <v>3</v>
      </c>
      <c r="R7" s="33">
        <f>R43</f>
        <v>3</v>
      </c>
      <c r="S7" s="34">
        <f>S43</f>
        <v>1</v>
      </c>
      <c r="T7" s="35">
        <f>R44</f>
        <v>3</v>
      </c>
      <c r="U7" s="38">
        <f>S44</f>
        <v>0</v>
      </c>
      <c r="V7" s="229">
        <f t="shared" si="3"/>
        <v>17</v>
      </c>
      <c r="W7" s="230">
        <f t="shared" si="3"/>
        <v>7</v>
      </c>
      <c r="X7" s="236">
        <f>SUM(I4,I10,I13,I16,I19,I22,I25,,,)</f>
        <v>15</v>
      </c>
      <c r="Y7" s="231">
        <f>SUM(H4,H10,H13,H16,H19,H22,H25,,,)</f>
        <v>15</v>
      </c>
      <c r="Z7" s="39">
        <f t="shared" si="2"/>
        <v>32</v>
      </c>
      <c r="AA7" s="40">
        <f t="shared" si="1"/>
        <v>22</v>
      </c>
      <c r="AB7" s="41">
        <f t="shared" si="4"/>
        <v>10</v>
      </c>
      <c r="AC7" s="42"/>
      <c r="AD7" s="43">
        <f>AD6*10000+AE6*100+AF6</f>
        <v>15881032</v>
      </c>
      <c r="AE7" s="29"/>
      <c r="AF7" s="29"/>
      <c r="AH7" s="29">
        <f>IF(AD7&lt;AD10,11,10)</f>
        <v>11</v>
      </c>
      <c r="AI7" s="29">
        <f>IF(AD7&lt;AD13,AH7,AH7-1)</f>
        <v>11</v>
      </c>
      <c r="AJ7" s="29">
        <f>IF(AD7&lt;AD16,AI7,AI7-1)</f>
        <v>11</v>
      </c>
      <c r="AK7" s="29">
        <f>IF(AD7&lt;AD19,AJ7,AJ7-1)</f>
        <v>10</v>
      </c>
      <c r="AL7" s="29">
        <f>IF(AD7&lt;AD22,AK7,AK7-1)</f>
        <v>9</v>
      </c>
      <c r="AM7" s="29">
        <f>IF(AD7&lt;AD25,AL7,AL7-1)</f>
        <v>8</v>
      </c>
      <c r="AN7" s="29">
        <f>AM7-1</f>
        <v>7</v>
      </c>
      <c r="AO7" s="29">
        <f>AN7-1</f>
        <v>6</v>
      </c>
      <c r="AP7" s="29">
        <f>AO7-1</f>
        <v>5</v>
      </c>
      <c r="AQ7" s="29"/>
      <c r="AR7" s="29"/>
      <c r="AS7" s="29"/>
      <c r="AT7" s="29"/>
      <c r="AU7" s="29"/>
      <c r="AX7" s="30"/>
      <c r="AY7" s="29"/>
    </row>
    <row r="8" spans="4:51" ht="12.75" customHeight="1" thickBot="1">
      <c r="D8" s="16"/>
      <c r="E8" s="298"/>
      <c r="F8" s="46">
        <f>T38</f>
        <v>2</v>
      </c>
      <c r="G8" s="50">
        <f>U38</f>
        <v>0</v>
      </c>
      <c r="H8" s="44" t="s">
        <v>5</v>
      </c>
      <c r="I8" s="45" t="s">
        <v>5</v>
      </c>
      <c r="J8" s="46">
        <f>T39</f>
        <v>2</v>
      </c>
      <c r="K8" s="50">
        <f>U39</f>
        <v>0</v>
      </c>
      <c r="L8" s="44">
        <f>T40</f>
        <v>0</v>
      </c>
      <c r="M8" s="45">
        <f>U40</f>
        <v>2</v>
      </c>
      <c r="N8" s="46">
        <f>T41</f>
        <v>2</v>
      </c>
      <c r="O8" s="50">
        <f>U41</f>
        <v>0</v>
      </c>
      <c r="P8" s="44">
        <f>T42</f>
        <v>0</v>
      </c>
      <c r="Q8" s="45">
        <f>U42</f>
        <v>2</v>
      </c>
      <c r="R8" s="46">
        <f>T43</f>
        <v>2</v>
      </c>
      <c r="S8" s="47">
        <f>U43</f>
        <v>0</v>
      </c>
      <c r="T8" s="48">
        <f>T44</f>
        <v>2</v>
      </c>
      <c r="U8" s="51">
        <f>U44</f>
        <v>0</v>
      </c>
      <c r="V8" s="232">
        <f t="shared" si="3"/>
        <v>10</v>
      </c>
      <c r="W8" s="233">
        <f t="shared" si="3"/>
        <v>4</v>
      </c>
      <c r="X8" s="236">
        <f>SUM(I5,I11,I14,I17,I20,I23,I26,,,)</f>
        <v>6</v>
      </c>
      <c r="Y8" s="234">
        <f>SUM(H5,H11,H14,H17,H20,H23,H26,,,)</f>
        <v>8</v>
      </c>
      <c r="Z8" s="52">
        <f t="shared" si="2"/>
        <v>16</v>
      </c>
      <c r="AA8" s="53">
        <f t="shared" si="1"/>
        <v>12</v>
      </c>
      <c r="AB8" s="54"/>
      <c r="AC8" s="55"/>
      <c r="AD8" s="29"/>
      <c r="AE8" s="29"/>
      <c r="AF8" s="29"/>
      <c r="AQ8" s="29"/>
      <c r="AR8" s="29"/>
      <c r="AS8" s="29"/>
      <c r="AT8" s="29"/>
      <c r="AU8" s="29"/>
      <c r="AX8" s="30"/>
      <c r="AY8" s="29"/>
    </row>
    <row r="9" spans="4:51" ht="12.75" customHeight="1">
      <c r="D9" s="16"/>
      <c r="E9" s="296" t="s">
        <v>29</v>
      </c>
      <c r="F9" s="17">
        <f>P46</f>
        <v>96</v>
      </c>
      <c r="G9" s="18">
        <f>Q46</f>
        <v>81</v>
      </c>
      <c r="H9" s="19">
        <f>P47</f>
        <v>90</v>
      </c>
      <c r="I9" s="23">
        <f>Q47</f>
        <v>98</v>
      </c>
      <c r="J9" s="17" t="s">
        <v>5</v>
      </c>
      <c r="K9" s="18" t="s">
        <v>5</v>
      </c>
      <c r="L9" s="19">
        <f>P48</f>
        <v>92</v>
      </c>
      <c r="M9" s="23">
        <f>Q48</f>
        <v>87</v>
      </c>
      <c r="N9" s="17">
        <f>P49</f>
        <v>75</v>
      </c>
      <c r="O9" s="18">
        <f>Q49</f>
        <v>56</v>
      </c>
      <c r="P9" s="19">
        <f>P50</f>
        <v>106</v>
      </c>
      <c r="Q9" s="23">
        <f>Q50</f>
        <v>94</v>
      </c>
      <c r="R9" s="180">
        <f>P51</f>
        <v>75</v>
      </c>
      <c r="S9" s="176">
        <f>Q51</f>
        <v>0</v>
      </c>
      <c r="T9" s="117">
        <f>P52</f>
        <v>105</v>
      </c>
      <c r="U9" s="20">
        <f>Q52</f>
        <v>87</v>
      </c>
      <c r="V9" s="226">
        <f aca="true" t="shared" si="5" ref="V9:W11">SUM(F9,H9,L9,N9,P9,R9,T9,,,)</f>
        <v>639</v>
      </c>
      <c r="W9" s="227">
        <f t="shared" si="5"/>
        <v>503</v>
      </c>
      <c r="X9" s="227">
        <f>SUM(K3,K6,K12,K15,K18,K21,K24,,,)</f>
        <v>634</v>
      </c>
      <c r="Y9" s="228">
        <f>SUM(J3,J6,J12,J15,J18,J21,J24,,,)</f>
        <v>618</v>
      </c>
      <c r="Z9" s="60">
        <f t="shared" si="2"/>
        <v>1273</v>
      </c>
      <c r="AA9" s="26">
        <f t="shared" si="1"/>
        <v>1121</v>
      </c>
      <c r="AB9" s="27">
        <f t="shared" si="4"/>
        <v>152</v>
      </c>
      <c r="AC9" s="28">
        <f>IF(AD10&lt;AD7,AP10,AP10-1)</f>
        <v>2</v>
      </c>
      <c r="AD9" s="29">
        <f>Z11*100-AA11</f>
        <v>2194</v>
      </c>
      <c r="AE9" s="29">
        <f>AB10</f>
        <v>14</v>
      </c>
      <c r="AF9" s="29">
        <f>Z10</f>
        <v>36</v>
      </c>
      <c r="AQ9" s="29"/>
      <c r="AR9" s="29"/>
      <c r="AS9" s="29"/>
      <c r="AT9" s="29"/>
      <c r="AU9" s="29"/>
      <c r="AX9" s="30"/>
      <c r="AY9" s="29"/>
    </row>
    <row r="10" spans="4:51" ht="12.75" customHeight="1">
      <c r="D10" s="16"/>
      <c r="E10" s="297"/>
      <c r="F10" s="31">
        <f>R46</f>
        <v>3</v>
      </c>
      <c r="G10" s="32">
        <f>S46</f>
        <v>1</v>
      </c>
      <c r="H10" s="33">
        <f>R47</f>
        <v>2</v>
      </c>
      <c r="I10" s="37">
        <f>S47</f>
        <v>3</v>
      </c>
      <c r="J10" s="31" t="s">
        <v>5</v>
      </c>
      <c r="K10" s="32" t="s">
        <v>5</v>
      </c>
      <c r="L10" s="33">
        <f>R48</f>
        <v>3</v>
      </c>
      <c r="M10" s="37">
        <f>S48</f>
        <v>1</v>
      </c>
      <c r="N10" s="31">
        <f>R49</f>
        <v>3</v>
      </c>
      <c r="O10" s="32">
        <f>S49</f>
        <v>0</v>
      </c>
      <c r="P10" s="33">
        <f>R50</f>
        <v>3</v>
      </c>
      <c r="Q10" s="37">
        <f>S50</f>
        <v>2</v>
      </c>
      <c r="R10" s="182">
        <f>R51</f>
        <v>3</v>
      </c>
      <c r="S10" s="177">
        <f>S51</f>
        <v>0</v>
      </c>
      <c r="T10" s="119">
        <f>R52</f>
        <v>3</v>
      </c>
      <c r="U10" s="34">
        <f>S52</f>
        <v>2</v>
      </c>
      <c r="V10" s="229">
        <f t="shared" si="5"/>
        <v>20</v>
      </c>
      <c r="W10" s="230">
        <f t="shared" si="5"/>
        <v>9</v>
      </c>
      <c r="X10" s="230">
        <f>SUM(K4,K7,K13,K16,K19,K22,K25,,,)</f>
        <v>16</v>
      </c>
      <c r="Y10" s="231">
        <f>SUM(J4,J7,J13,J16,J19,J22,J25,,,)</f>
        <v>13</v>
      </c>
      <c r="Z10" s="39">
        <f t="shared" si="2"/>
        <v>36</v>
      </c>
      <c r="AA10" s="40">
        <f t="shared" si="1"/>
        <v>22</v>
      </c>
      <c r="AB10" s="41">
        <f t="shared" si="4"/>
        <v>14</v>
      </c>
      <c r="AC10" s="42"/>
      <c r="AD10" s="43">
        <f>AD9*10000+AE9*100+AF9</f>
        <v>21941436</v>
      </c>
      <c r="AE10" s="29"/>
      <c r="AF10" s="29"/>
      <c r="AH10" s="29">
        <f>IF(AD10&lt;AD13,11,10)</f>
        <v>11</v>
      </c>
      <c r="AI10" s="29">
        <f>IF(AD10&lt;AD16,AH10,AH10-1)</f>
        <v>10</v>
      </c>
      <c r="AJ10" s="29">
        <f>IF(AD10&lt;AD19,AI10,AI10-1)</f>
        <v>9</v>
      </c>
      <c r="AK10" s="29">
        <f>IF(AD10&lt;AD22,AJ10,AJ10-1)</f>
        <v>8</v>
      </c>
      <c r="AL10" s="29">
        <f>IF(AD10&lt;AD25,AK10,AK10-1)</f>
        <v>7</v>
      </c>
      <c r="AM10" s="29">
        <f>IF(AD10&lt;AD4,AL10,AL10-1)</f>
        <v>6</v>
      </c>
      <c r="AN10" s="29">
        <f>AM10-1</f>
        <v>5</v>
      </c>
      <c r="AO10" s="29">
        <f>AN10-1</f>
        <v>4</v>
      </c>
      <c r="AP10" s="29">
        <f>AO10-1</f>
        <v>3</v>
      </c>
      <c r="AQ10" s="29"/>
      <c r="AR10" s="29"/>
      <c r="AS10" s="29"/>
      <c r="AT10" s="29"/>
      <c r="AU10" s="29"/>
      <c r="AX10" s="30"/>
      <c r="AY10" s="29"/>
    </row>
    <row r="11" spans="4:51" ht="12.75" customHeight="1" thickBot="1">
      <c r="D11" s="16"/>
      <c r="E11" s="298"/>
      <c r="F11" s="61">
        <f>T46</f>
        <v>2</v>
      </c>
      <c r="G11" s="62">
        <f>U46</f>
        <v>0</v>
      </c>
      <c r="H11" s="63">
        <f>T47</f>
        <v>0</v>
      </c>
      <c r="I11" s="64">
        <f>U47</f>
        <v>2</v>
      </c>
      <c r="J11" s="61" t="s">
        <v>5</v>
      </c>
      <c r="K11" s="62" t="s">
        <v>5</v>
      </c>
      <c r="L11" s="63">
        <f>T48</f>
        <v>2</v>
      </c>
      <c r="M11" s="64">
        <f>U48</f>
        <v>0</v>
      </c>
      <c r="N11" s="61">
        <f>T49</f>
        <v>2</v>
      </c>
      <c r="O11" s="62">
        <f>U49</f>
        <v>0</v>
      </c>
      <c r="P11" s="63">
        <f>T50</f>
        <v>2</v>
      </c>
      <c r="Q11" s="64">
        <f>U50</f>
        <v>0</v>
      </c>
      <c r="R11" s="218">
        <f>T51</f>
        <v>2</v>
      </c>
      <c r="S11" s="179">
        <f>U51</f>
        <v>0</v>
      </c>
      <c r="T11" s="125">
        <f>T52</f>
        <v>2</v>
      </c>
      <c r="U11" s="68">
        <f>U52</f>
        <v>0</v>
      </c>
      <c r="V11" s="238">
        <f t="shared" si="5"/>
        <v>12</v>
      </c>
      <c r="W11" s="239">
        <f t="shared" si="5"/>
        <v>2</v>
      </c>
      <c r="X11" s="239">
        <f>SUM(K5,K8,K14,K17,K20,K23,K26,,,)</f>
        <v>10</v>
      </c>
      <c r="Y11" s="240">
        <f>SUM(J5,J8,J14,J17,J20,J23,J26,,,)</f>
        <v>4</v>
      </c>
      <c r="Z11" s="66">
        <f t="shared" si="2"/>
        <v>22</v>
      </c>
      <c r="AA11" s="67">
        <f t="shared" si="1"/>
        <v>6</v>
      </c>
      <c r="AB11" s="54"/>
      <c r="AC11" s="55"/>
      <c r="AD11" s="29"/>
      <c r="AE11" s="29"/>
      <c r="AF11" s="29"/>
      <c r="AQ11" s="29"/>
      <c r="AR11" s="29"/>
      <c r="AS11" s="29"/>
      <c r="AT11" s="29"/>
      <c r="AU11" s="29"/>
      <c r="AX11" s="30"/>
      <c r="AY11" s="29"/>
    </row>
    <row r="12" spans="4:51" ht="12.75" customHeight="1">
      <c r="D12" s="16"/>
      <c r="E12" s="296" t="s">
        <v>30</v>
      </c>
      <c r="F12" s="19">
        <f>P54</f>
        <v>96</v>
      </c>
      <c r="G12" s="23">
        <f>Q54</f>
        <v>82</v>
      </c>
      <c r="H12" s="17">
        <f>P55</f>
        <v>94</v>
      </c>
      <c r="I12" s="18">
        <f>Q55</f>
        <v>76</v>
      </c>
      <c r="J12" s="19">
        <f>P56</f>
        <v>80</v>
      </c>
      <c r="K12" s="23">
        <f>Q56</f>
        <v>93</v>
      </c>
      <c r="L12" s="17" t="s">
        <v>5</v>
      </c>
      <c r="M12" s="18" t="s">
        <v>5</v>
      </c>
      <c r="N12" s="19">
        <f>P57</f>
        <v>79</v>
      </c>
      <c r="O12" s="23">
        <f>Q57</f>
        <v>98</v>
      </c>
      <c r="P12" s="17">
        <f>P58</f>
        <v>94</v>
      </c>
      <c r="Q12" s="18">
        <f>Q58</f>
        <v>72</v>
      </c>
      <c r="R12" s="19">
        <f>P59</f>
        <v>106</v>
      </c>
      <c r="S12" s="20">
        <f>Q59</f>
        <v>107</v>
      </c>
      <c r="T12" s="21">
        <f>P60</f>
        <v>98</v>
      </c>
      <c r="U12" s="24">
        <f>Q60</f>
        <v>74</v>
      </c>
      <c r="V12" s="226">
        <f aca="true" t="shared" si="6" ref="V12:W14">SUM(F12,H12,J12,N12,P12,R12,T12,,,)</f>
        <v>647</v>
      </c>
      <c r="W12" s="227">
        <f t="shared" si="6"/>
        <v>602</v>
      </c>
      <c r="X12" s="227">
        <f>SUM(M3,M6,M9,M15,M18,M21,M24,,,)</f>
        <v>518</v>
      </c>
      <c r="Y12" s="228">
        <f>SUM(L3,L6,L9,L15,L18,L21,L24,,,)</f>
        <v>370</v>
      </c>
      <c r="Z12" s="60">
        <f t="shared" si="2"/>
        <v>1165</v>
      </c>
      <c r="AA12" s="26">
        <f t="shared" si="1"/>
        <v>972</v>
      </c>
      <c r="AB12" s="27">
        <f t="shared" si="4"/>
        <v>193</v>
      </c>
      <c r="AC12" s="28">
        <f>IF(AD13&lt;AD10,AP13,AP13-1)</f>
        <v>1</v>
      </c>
      <c r="AD12" s="29">
        <f>Z14*100-AA14</f>
        <v>2194</v>
      </c>
      <c r="AE12" s="29">
        <f>AB13</f>
        <v>19</v>
      </c>
      <c r="AF12" s="29">
        <f>Z13</f>
        <v>36</v>
      </c>
      <c r="AQ12" s="29"/>
      <c r="AR12" s="29"/>
      <c r="AS12" s="29"/>
      <c r="AT12" s="29"/>
      <c r="AU12" s="29"/>
      <c r="AX12" s="30"/>
      <c r="AY12" s="29"/>
    </row>
    <row r="13" spans="4:51" ht="12.75" customHeight="1">
      <c r="D13" s="16"/>
      <c r="E13" s="297"/>
      <c r="F13" s="33">
        <f>R54</f>
        <v>3</v>
      </c>
      <c r="G13" s="37">
        <f>S54</f>
        <v>1</v>
      </c>
      <c r="H13" s="31">
        <f>R55</f>
        <v>3</v>
      </c>
      <c r="I13" s="32">
        <f>S55</f>
        <v>1</v>
      </c>
      <c r="J13" s="33">
        <f>R56</f>
        <v>1</v>
      </c>
      <c r="K13" s="37">
        <f>S56</f>
        <v>3</v>
      </c>
      <c r="L13" s="31" t="s">
        <v>5</v>
      </c>
      <c r="M13" s="32" t="s">
        <v>5</v>
      </c>
      <c r="N13" s="33">
        <f>R57</f>
        <v>1</v>
      </c>
      <c r="O13" s="37">
        <f>S57</f>
        <v>3</v>
      </c>
      <c r="P13" s="31">
        <f>R58</f>
        <v>3</v>
      </c>
      <c r="Q13" s="32">
        <f>S58</f>
        <v>1</v>
      </c>
      <c r="R13" s="33">
        <f>R59</f>
        <v>3</v>
      </c>
      <c r="S13" s="34">
        <f>S59</f>
        <v>2</v>
      </c>
      <c r="T13" s="35">
        <f>R60</f>
        <v>3</v>
      </c>
      <c r="U13" s="38">
        <f>S60</f>
        <v>1</v>
      </c>
      <c r="V13" s="229">
        <f t="shared" si="6"/>
        <v>17</v>
      </c>
      <c r="W13" s="230">
        <f t="shared" si="6"/>
        <v>12</v>
      </c>
      <c r="X13" s="230">
        <f>SUM(M4,M7,M10,M16,M19,M22,M25,,,)</f>
        <v>19</v>
      </c>
      <c r="Y13" s="231">
        <f>SUM(L4,L7,L10,L16,L19,L22,L25,,,)</f>
        <v>5</v>
      </c>
      <c r="Z13" s="39">
        <f t="shared" si="2"/>
        <v>36</v>
      </c>
      <c r="AA13" s="40">
        <f t="shared" si="1"/>
        <v>17</v>
      </c>
      <c r="AB13" s="41">
        <f t="shared" si="4"/>
        <v>19</v>
      </c>
      <c r="AC13" s="42"/>
      <c r="AD13" s="43">
        <f>AD12*10000+AE12*100+AF12</f>
        <v>21941936</v>
      </c>
      <c r="AE13" s="29"/>
      <c r="AF13" s="29"/>
      <c r="AH13" s="29">
        <f>IF(AD13&lt;AD16,11,10)</f>
        <v>10</v>
      </c>
      <c r="AI13" s="29">
        <f>IF(AD13&lt;AD19,AH13,AH13-1)</f>
        <v>9</v>
      </c>
      <c r="AJ13" s="29">
        <f>IF(AD13&lt;AD22,AI13,AI13-1)</f>
        <v>8</v>
      </c>
      <c r="AK13" s="29">
        <f>IF(AD13&lt;AD25,AJ13,AJ13-1)</f>
        <v>7</v>
      </c>
      <c r="AL13" s="29">
        <f>IF(AD13&lt;AD4,AK13,AK13-1)</f>
        <v>6</v>
      </c>
      <c r="AM13" s="29">
        <f>IF(AD13&lt;AD7,AL13,AL13-1)</f>
        <v>5</v>
      </c>
      <c r="AN13" s="29">
        <f>AM13-1</f>
        <v>4</v>
      </c>
      <c r="AO13" s="29">
        <f>AN13-1</f>
        <v>3</v>
      </c>
      <c r="AP13" s="29">
        <f>AO13-1</f>
        <v>2</v>
      </c>
      <c r="AQ13" s="29"/>
      <c r="AR13" s="29"/>
      <c r="AS13" s="29"/>
      <c r="AT13" s="29"/>
      <c r="AU13" s="29"/>
      <c r="AX13" s="30"/>
      <c r="AY13" s="29"/>
    </row>
    <row r="14" spans="4:51" ht="12.75" customHeight="1" thickBot="1">
      <c r="D14" s="16"/>
      <c r="E14" s="298"/>
      <c r="F14" s="63">
        <f>T54</f>
        <v>2</v>
      </c>
      <c r="G14" s="64">
        <f>U54</f>
        <v>0</v>
      </c>
      <c r="H14" s="61">
        <f>T55</f>
        <v>2</v>
      </c>
      <c r="I14" s="62">
        <f>U55</f>
        <v>0</v>
      </c>
      <c r="J14" s="63">
        <f>T56</f>
        <v>0</v>
      </c>
      <c r="K14" s="64">
        <f>U56</f>
        <v>2</v>
      </c>
      <c r="L14" s="61" t="s">
        <v>5</v>
      </c>
      <c r="M14" s="62" t="s">
        <v>5</v>
      </c>
      <c r="N14" s="63">
        <f>T57</f>
        <v>0</v>
      </c>
      <c r="O14" s="64">
        <f>U57</f>
        <v>2</v>
      </c>
      <c r="P14" s="61">
        <f>T58</f>
        <v>2</v>
      </c>
      <c r="Q14" s="62">
        <f>U58</f>
        <v>0</v>
      </c>
      <c r="R14" s="63">
        <f>T59</f>
        <v>2</v>
      </c>
      <c r="S14" s="68">
        <f>U59</f>
        <v>0</v>
      </c>
      <c r="T14" s="126">
        <f>T60</f>
        <v>2</v>
      </c>
      <c r="U14" s="65">
        <f>U60</f>
        <v>0</v>
      </c>
      <c r="V14" s="238">
        <f t="shared" si="6"/>
        <v>10</v>
      </c>
      <c r="W14" s="239">
        <f t="shared" si="6"/>
        <v>4</v>
      </c>
      <c r="X14" s="239">
        <f>SUM(M5,M8,M11,M17,M20,M23,M26,,,)</f>
        <v>12</v>
      </c>
      <c r="Y14" s="240">
        <f>SUM(L5,L8,L11,L17,L20,L23,L26,,,)</f>
        <v>2</v>
      </c>
      <c r="Z14" s="66">
        <f t="shared" si="2"/>
        <v>22</v>
      </c>
      <c r="AA14" s="67">
        <f t="shared" si="1"/>
        <v>6</v>
      </c>
      <c r="AB14" s="54"/>
      <c r="AC14" s="55"/>
      <c r="AD14" s="29"/>
      <c r="AE14" s="29"/>
      <c r="AF14" s="29"/>
      <c r="AQ14" s="29"/>
      <c r="AR14" s="29"/>
      <c r="AS14" s="29"/>
      <c r="AT14" s="29"/>
      <c r="AU14" s="29"/>
      <c r="AX14" s="30"/>
      <c r="AY14" s="29"/>
    </row>
    <row r="15" spans="4:51" ht="12.75" customHeight="1">
      <c r="D15" s="16"/>
      <c r="E15" s="296" t="s">
        <v>21</v>
      </c>
      <c r="F15" s="17">
        <f>P62</f>
        <v>78</v>
      </c>
      <c r="G15" s="18">
        <f>Q62</f>
        <v>63</v>
      </c>
      <c r="H15" s="19">
        <f>P63</f>
        <v>114</v>
      </c>
      <c r="I15" s="23">
        <f>Q63</f>
        <v>91</v>
      </c>
      <c r="J15" s="17">
        <f>P64</f>
        <v>101</v>
      </c>
      <c r="K15" s="18">
        <f>Q64</f>
        <v>106</v>
      </c>
      <c r="L15" s="19">
        <f>P65</f>
        <v>46</v>
      </c>
      <c r="M15" s="23">
        <f>Q65</f>
        <v>75</v>
      </c>
      <c r="N15" s="17" t="s">
        <v>5</v>
      </c>
      <c r="O15" s="18" t="s">
        <v>5</v>
      </c>
      <c r="P15" s="19">
        <f>P66</f>
        <v>95</v>
      </c>
      <c r="Q15" s="23">
        <f>Q66</f>
        <v>78</v>
      </c>
      <c r="R15" s="17">
        <f>P67</f>
        <v>101</v>
      </c>
      <c r="S15" s="24">
        <f>Q67</f>
        <v>92</v>
      </c>
      <c r="T15" s="117">
        <f>P68</f>
        <v>75</v>
      </c>
      <c r="U15" s="20">
        <f>Q68</f>
        <v>55</v>
      </c>
      <c r="V15" s="226">
        <f>SUM(F15,H15,J15,L15,P15,R15,T15,,,)</f>
        <v>610</v>
      </c>
      <c r="W15" s="227">
        <f>SUM(G15,I15,K15,M15,Q15,S15,U15,,,)</f>
        <v>560</v>
      </c>
      <c r="X15" s="227">
        <f>SUM(O3,O6,O9,O12,O18,O21,O24,,,)</f>
        <v>587</v>
      </c>
      <c r="Y15" s="228">
        <f>SUM(N3,N6,N9,N12,N18,N21,N24,,,)</f>
        <v>514</v>
      </c>
      <c r="Z15" s="60">
        <f t="shared" si="2"/>
        <v>1197</v>
      </c>
      <c r="AA15" s="26">
        <f t="shared" si="1"/>
        <v>1074</v>
      </c>
      <c r="AB15" s="27">
        <f t="shared" si="4"/>
        <v>123</v>
      </c>
      <c r="AC15" s="28">
        <f>IF(AD16&lt;AD13,AP16,AP16-1)</f>
        <v>3</v>
      </c>
      <c r="AD15" s="29">
        <f>Z17*100-AA17</f>
        <v>1790</v>
      </c>
      <c r="AE15" s="29">
        <f>AB16</f>
        <v>5</v>
      </c>
      <c r="AF15" s="29">
        <f>Z16</f>
        <v>30</v>
      </c>
      <c r="AQ15" s="29"/>
      <c r="AR15" s="29"/>
      <c r="AS15" s="29"/>
      <c r="AT15" s="29"/>
      <c r="AU15" s="29"/>
      <c r="AX15" s="30"/>
      <c r="AY15" s="29"/>
    </row>
    <row r="16" spans="4:51" ht="12.75" customHeight="1">
      <c r="D16" s="16"/>
      <c r="E16" s="297"/>
      <c r="F16" s="31">
        <f>R62</f>
        <v>3</v>
      </c>
      <c r="G16" s="32">
        <f>S62</f>
        <v>0</v>
      </c>
      <c r="H16" s="33">
        <f>R63</f>
        <v>3</v>
      </c>
      <c r="I16" s="37">
        <f>S63</f>
        <v>2</v>
      </c>
      <c r="J16" s="31">
        <f>R64</f>
        <v>2</v>
      </c>
      <c r="K16" s="32">
        <f>S64</f>
        <v>3</v>
      </c>
      <c r="L16" s="33">
        <f>R65</f>
        <v>0</v>
      </c>
      <c r="M16" s="37">
        <f>S65</f>
        <v>3</v>
      </c>
      <c r="N16" s="31" t="s">
        <v>5</v>
      </c>
      <c r="O16" s="32" t="s">
        <v>5</v>
      </c>
      <c r="P16" s="33">
        <f>R66</f>
        <v>3</v>
      </c>
      <c r="Q16" s="37">
        <f>S66</f>
        <v>1</v>
      </c>
      <c r="R16" s="31">
        <f>R67</f>
        <v>3</v>
      </c>
      <c r="S16" s="38">
        <f>S67</f>
        <v>2</v>
      </c>
      <c r="T16" s="119">
        <f>R68</f>
        <v>3</v>
      </c>
      <c r="U16" s="34">
        <f>S68</f>
        <v>0</v>
      </c>
      <c r="V16" s="229">
        <f>SUM(F16,H16,J16,L16,P16,R16,T16,,,)</f>
        <v>17</v>
      </c>
      <c r="W16" s="230">
        <f>SUM(G16,I16,K16,M16,Q16,S16,U16,,,)</f>
        <v>11</v>
      </c>
      <c r="X16" s="230">
        <f>SUM(O4,O7,O10,O13,O19,O22,O25,,,)</f>
        <v>13</v>
      </c>
      <c r="Y16" s="231">
        <f>SUM(N4,N7,N10,N13,N19,N22,N25,,,)</f>
        <v>14</v>
      </c>
      <c r="Z16" s="39">
        <f t="shared" si="2"/>
        <v>30</v>
      </c>
      <c r="AA16" s="40">
        <f t="shared" si="1"/>
        <v>25</v>
      </c>
      <c r="AB16" s="41">
        <f t="shared" si="4"/>
        <v>5</v>
      </c>
      <c r="AC16" s="42"/>
      <c r="AD16" s="43">
        <f>AD15*10000+AE15*100+AF15</f>
        <v>17900530</v>
      </c>
      <c r="AE16" s="29"/>
      <c r="AF16" s="29"/>
      <c r="AH16" s="29">
        <f>IF(AD16&lt;AD19,11,10)</f>
        <v>10</v>
      </c>
      <c r="AI16" s="29">
        <f>IF(AD16&lt;AD22,AH16,AH16-1)</f>
        <v>9</v>
      </c>
      <c r="AJ16" s="29">
        <f>IF(AD16&lt;AD25,AI16,AI16-1)</f>
        <v>8</v>
      </c>
      <c r="AK16" s="29">
        <f>IF(AD16&lt;AD4,AJ16,AJ16-1)</f>
        <v>7</v>
      </c>
      <c r="AL16" s="29">
        <f>IF(AD16&lt;AD7,AK16,AK16-1)</f>
        <v>6</v>
      </c>
      <c r="AM16" s="29">
        <f>IF(AD16&lt;AD10,AL16,AL16-1)</f>
        <v>6</v>
      </c>
      <c r="AN16" s="29">
        <f>AM16-1</f>
        <v>5</v>
      </c>
      <c r="AO16" s="29">
        <f>AN16-1</f>
        <v>4</v>
      </c>
      <c r="AP16" s="29">
        <f>AO16-1</f>
        <v>3</v>
      </c>
      <c r="AQ16" s="29"/>
      <c r="AR16" s="29"/>
      <c r="AS16" s="29"/>
      <c r="AT16" s="29"/>
      <c r="AU16" s="29"/>
      <c r="AX16" s="30"/>
      <c r="AY16" s="29"/>
    </row>
    <row r="17" spans="4:51" ht="12.75" customHeight="1" thickBot="1">
      <c r="D17" s="16"/>
      <c r="E17" s="298"/>
      <c r="F17" s="61">
        <f>T62</f>
        <v>2</v>
      </c>
      <c r="G17" s="62">
        <f>U62</f>
        <v>0</v>
      </c>
      <c r="H17" s="63">
        <f>T63</f>
        <v>2</v>
      </c>
      <c r="I17" s="64">
        <f>U63</f>
        <v>0</v>
      </c>
      <c r="J17" s="61">
        <f>T64</f>
        <v>0</v>
      </c>
      <c r="K17" s="62">
        <f>U64</f>
        <v>2</v>
      </c>
      <c r="L17" s="63">
        <f>T65</f>
        <v>0</v>
      </c>
      <c r="M17" s="64">
        <f>U65</f>
        <v>2</v>
      </c>
      <c r="N17" s="61" t="s">
        <v>5</v>
      </c>
      <c r="O17" s="62" t="s">
        <v>5</v>
      </c>
      <c r="P17" s="63">
        <f>T66</f>
        <v>2</v>
      </c>
      <c r="Q17" s="64">
        <f>U66</f>
        <v>0</v>
      </c>
      <c r="R17" s="61">
        <f>T67</f>
        <v>2</v>
      </c>
      <c r="S17" s="65">
        <f>U67</f>
        <v>0</v>
      </c>
      <c r="T17" s="125">
        <f>T68</f>
        <v>2</v>
      </c>
      <c r="U17" s="68">
        <f>U68</f>
        <v>0</v>
      </c>
      <c r="V17" s="238">
        <f>SUM(F17,H17,J17,L17,P17,R17,T17,,,)</f>
        <v>10</v>
      </c>
      <c r="W17" s="239">
        <f>SUM(G17,I17,K17,M17,Q17,S17,U17,,)</f>
        <v>4</v>
      </c>
      <c r="X17" s="239">
        <f>SUM(O5,O8,O11,O14,O20,O23,O26,,,)</f>
        <v>8</v>
      </c>
      <c r="Y17" s="240">
        <f>SUM(N5,N8,N11,N14,N20,N23,N26,,,)</f>
        <v>6</v>
      </c>
      <c r="Z17" s="66">
        <f t="shared" si="2"/>
        <v>18</v>
      </c>
      <c r="AA17" s="67">
        <f t="shared" si="1"/>
        <v>10</v>
      </c>
      <c r="AB17" s="54"/>
      <c r="AC17" s="55"/>
      <c r="AD17" s="29"/>
      <c r="AE17" s="29"/>
      <c r="AF17" s="29"/>
      <c r="AQ17" s="29"/>
      <c r="AR17" s="29"/>
      <c r="AS17" s="29"/>
      <c r="AT17" s="29"/>
      <c r="AU17" s="29"/>
      <c r="AX17" s="30"/>
      <c r="AY17" s="29"/>
    </row>
    <row r="18" spans="4:51" ht="12.75" customHeight="1">
      <c r="D18" s="16"/>
      <c r="E18" s="296" t="s">
        <v>45</v>
      </c>
      <c r="F18" s="19">
        <f>P70</f>
        <v>90</v>
      </c>
      <c r="G18" s="23">
        <f>Q70</f>
        <v>98</v>
      </c>
      <c r="H18" s="17">
        <f>P71</f>
        <v>98</v>
      </c>
      <c r="I18" s="18">
        <f>Q71</f>
        <v>81</v>
      </c>
      <c r="J18" s="19">
        <f>P72</f>
        <v>83</v>
      </c>
      <c r="K18" s="23">
        <f>Q72</f>
        <v>97</v>
      </c>
      <c r="L18" s="17">
        <f>P73</f>
        <v>91</v>
      </c>
      <c r="M18" s="18">
        <f>Q73</f>
        <v>107</v>
      </c>
      <c r="N18" s="19">
        <f>P74</f>
        <v>102</v>
      </c>
      <c r="O18" s="23">
        <f>Q74</f>
        <v>91</v>
      </c>
      <c r="P18" s="17" t="s">
        <v>5</v>
      </c>
      <c r="Q18" s="18" t="s">
        <v>5</v>
      </c>
      <c r="R18" s="19">
        <f>P75</f>
        <v>75</v>
      </c>
      <c r="S18" s="20">
        <f>Q75</f>
        <v>46</v>
      </c>
      <c r="T18" s="21">
        <f>P76</f>
        <v>98</v>
      </c>
      <c r="U18" s="24">
        <f>Q76</f>
        <v>98</v>
      </c>
      <c r="V18" s="226">
        <f aca="true" t="shared" si="7" ref="V18:W20">SUM(F18,H18,J18,L18,N18,R18,T18,,,)</f>
        <v>637</v>
      </c>
      <c r="W18" s="227">
        <f t="shared" si="7"/>
        <v>618</v>
      </c>
      <c r="X18" s="227">
        <f>SUM(Q3,Q6,Q9,Q12,Q15,Q21,Q24,,,)</f>
        <v>577</v>
      </c>
      <c r="Y18" s="228">
        <f>SUM(P3,P6,P9,P12,P15,P21,P24,,,)</f>
        <v>608</v>
      </c>
      <c r="Z18" s="60">
        <f t="shared" si="2"/>
        <v>1214</v>
      </c>
      <c r="AA18" s="26">
        <f t="shared" si="1"/>
        <v>1226</v>
      </c>
      <c r="AB18" s="27">
        <f t="shared" si="4"/>
        <v>-12</v>
      </c>
      <c r="AC18" s="28">
        <f>IF(AD19&lt;AD16,AP19,AP19-1)</f>
        <v>5</v>
      </c>
      <c r="AD18" s="29">
        <f>Z20*100-AA20</f>
        <v>1184</v>
      </c>
      <c r="AE18" s="29">
        <f>AB19</f>
        <v>-3</v>
      </c>
      <c r="AF18" s="29">
        <f>Z19</f>
        <v>27</v>
      </c>
      <c r="AQ18" s="29"/>
      <c r="AR18" s="29"/>
      <c r="AS18" s="29"/>
      <c r="AT18" s="29"/>
      <c r="AU18" s="29"/>
      <c r="AX18" s="30"/>
      <c r="AY18" s="29"/>
    </row>
    <row r="19" spans="4:51" ht="12.75" customHeight="1">
      <c r="D19" s="16"/>
      <c r="E19" s="297"/>
      <c r="F19" s="33">
        <f>R70</f>
        <v>1</v>
      </c>
      <c r="G19" s="37">
        <f>S70</f>
        <v>3</v>
      </c>
      <c r="H19" s="31">
        <f>R71</f>
        <v>3</v>
      </c>
      <c r="I19" s="32">
        <f>S71</f>
        <v>1</v>
      </c>
      <c r="J19" s="33">
        <f>R72</f>
        <v>1</v>
      </c>
      <c r="K19" s="37">
        <f>S72</f>
        <v>3</v>
      </c>
      <c r="L19" s="31">
        <f>R73</f>
        <v>1</v>
      </c>
      <c r="M19" s="32">
        <f>S73</f>
        <v>3</v>
      </c>
      <c r="N19" s="33">
        <f>R74</f>
        <v>3</v>
      </c>
      <c r="O19" s="37">
        <f>S74</f>
        <v>1</v>
      </c>
      <c r="P19" s="31" t="s">
        <v>5</v>
      </c>
      <c r="Q19" s="32" t="s">
        <v>5</v>
      </c>
      <c r="R19" s="33">
        <f>R75</f>
        <v>3</v>
      </c>
      <c r="S19" s="34">
        <f>S75</f>
        <v>0</v>
      </c>
      <c r="T19" s="35">
        <f>R76</f>
        <v>2</v>
      </c>
      <c r="U19" s="38">
        <f>S76</f>
        <v>3</v>
      </c>
      <c r="V19" s="229">
        <f t="shared" si="7"/>
        <v>14</v>
      </c>
      <c r="W19" s="230">
        <f t="shared" si="7"/>
        <v>14</v>
      </c>
      <c r="X19" s="230">
        <f>SUM(Q4,Q7,Q10,Q13,Q16,Q22,Q25,,,)</f>
        <v>13</v>
      </c>
      <c r="Y19" s="231">
        <f>SUM(P4,P7,P10,P13,P16,P22,P25,,,)</f>
        <v>16</v>
      </c>
      <c r="Z19" s="39">
        <f t="shared" si="2"/>
        <v>27</v>
      </c>
      <c r="AA19" s="40">
        <f t="shared" si="1"/>
        <v>30</v>
      </c>
      <c r="AB19" s="41">
        <f t="shared" si="4"/>
        <v>-3</v>
      </c>
      <c r="AC19" s="42"/>
      <c r="AD19" s="43">
        <f>AD18*10000+AE18*100+AF18</f>
        <v>11839727</v>
      </c>
      <c r="AE19" s="29"/>
      <c r="AF19" s="29"/>
      <c r="AH19" s="29">
        <f>IF(AD19&lt;AD22,11,10)</f>
        <v>10</v>
      </c>
      <c r="AI19" s="29">
        <f>IF(AD19&lt;AD25,AH19,AH19-1)</f>
        <v>9</v>
      </c>
      <c r="AJ19" s="29">
        <f>IF(AD19&lt;AD4,AI19,AI19-1)</f>
        <v>8</v>
      </c>
      <c r="AK19" s="29">
        <f>IF(AD19&lt;AD7,AJ19,AJ19-1)</f>
        <v>8</v>
      </c>
      <c r="AL19" s="29">
        <f>IF(AD19&lt;AD10,AK19,AK19-1)</f>
        <v>8</v>
      </c>
      <c r="AM19" s="29">
        <f>IF(AD19&lt;AD13,AL19,AL19-1)</f>
        <v>8</v>
      </c>
      <c r="AN19" s="29">
        <f>AM19-1</f>
        <v>7</v>
      </c>
      <c r="AO19" s="29">
        <f>AN19-1</f>
        <v>6</v>
      </c>
      <c r="AP19" s="29">
        <f>AO19-1</f>
        <v>5</v>
      </c>
      <c r="AQ19" s="29"/>
      <c r="AR19" s="29"/>
      <c r="AS19" s="29"/>
      <c r="AT19" s="29"/>
      <c r="AU19" s="29"/>
      <c r="AX19" s="30"/>
      <c r="AY19" s="29"/>
    </row>
    <row r="20" spans="4:51" ht="12.75" customHeight="1" thickBot="1">
      <c r="D20" s="16"/>
      <c r="E20" s="298"/>
      <c r="F20" s="63">
        <f>T70</f>
        <v>0</v>
      </c>
      <c r="G20" s="64">
        <f>U70</f>
        <v>2</v>
      </c>
      <c r="H20" s="61">
        <f>T71</f>
        <v>2</v>
      </c>
      <c r="I20" s="62">
        <f>U71</f>
        <v>0</v>
      </c>
      <c r="J20" s="63">
        <f>T72</f>
        <v>0</v>
      </c>
      <c r="K20" s="64">
        <f>U72</f>
        <v>2</v>
      </c>
      <c r="L20" s="61">
        <f>T73</f>
        <v>0</v>
      </c>
      <c r="M20" s="62">
        <f>U73</f>
        <v>2</v>
      </c>
      <c r="N20" s="63">
        <f>T74</f>
        <v>2</v>
      </c>
      <c r="O20" s="64">
        <f>U74</f>
        <v>0</v>
      </c>
      <c r="P20" s="61" t="s">
        <v>5</v>
      </c>
      <c r="Q20" s="62" t="s">
        <v>5</v>
      </c>
      <c r="R20" s="63">
        <f>T75</f>
        <v>2</v>
      </c>
      <c r="S20" s="68">
        <f>U75</f>
        <v>0</v>
      </c>
      <c r="T20" s="126">
        <f>T76</f>
        <v>0</v>
      </c>
      <c r="U20" s="65">
        <f>U76</f>
        <v>2</v>
      </c>
      <c r="V20" s="238">
        <f t="shared" si="7"/>
        <v>6</v>
      </c>
      <c r="W20" s="239">
        <f t="shared" si="7"/>
        <v>8</v>
      </c>
      <c r="X20" s="239">
        <f>SUM(Q5,Q8,Q11,Q14,Q17,Q23,Q26,,,)</f>
        <v>6</v>
      </c>
      <c r="Y20" s="240">
        <f>SUM(P5,P8,P11,P14,P17,P23,P26,,,)</f>
        <v>8</v>
      </c>
      <c r="Z20" s="66">
        <f t="shared" si="2"/>
        <v>12</v>
      </c>
      <c r="AA20" s="67">
        <f t="shared" si="1"/>
        <v>16</v>
      </c>
      <c r="AB20" s="54"/>
      <c r="AC20" s="55"/>
      <c r="AD20" s="29"/>
      <c r="AE20" s="29"/>
      <c r="AF20" s="29"/>
      <c r="AQ20" s="29"/>
      <c r="AR20" s="29"/>
      <c r="AS20" s="29"/>
      <c r="AT20" s="29"/>
      <c r="AU20" s="29"/>
      <c r="AX20" s="30"/>
      <c r="AY20" s="29"/>
    </row>
    <row r="21" spans="4:51" ht="12.75" customHeight="1">
      <c r="D21" s="16"/>
      <c r="E21" s="296" t="s">
        <v>46</v>
      </c>
      <c r="F21" s="17">
        <f>P78</f>
        <v>98</v>
      </c>
      <c r="G21" s="18">
        <f>Q78</f>
        <v>89</v>
      </c>
      <c r="H21" s="19">
        <f>P79</f>
        <v>47</v>
      </c>
      <c r="I21" s="23">
        <f>Q79</f>
        <v>75</v>
      </c>
      <c r="J21" s="17">
        <f>P80</f>
        <v>84</v>
      </c>
      <c r="K21" s="18">
        <f>Q80</f>
        <v>97</v>
      </c>
      <c r="L21" s="170">
        <f>P81</f>
        <v>0</v>
      </c>
      <c r="M21" s="171">
        <f>Q81</f>
        <v>75</v>
      </c>
      <c r="N21" s="180">
        <f>P82</f>
        <v>0</v>
      </c>
      <c r="O21" s="181">
        <f>Q82</f>
        <v>75</v>
      </c>
      <c r="P21" s="19">
        <f>P83</f>
        <v>86</v>
      </c>
      <c r="Q21" s="23">
        <f>Q83</f>
        <v>105</v>
      </c>
      <c r="R21" s="17" t="s">
        <v>5</v>
      </c>
      <c r="S21" s="24" t="s">
        <v>5</v>
      </c>
      <c r="T21" s="214">
        <f>P84</f>
        <v>75</v>
      </c>
      <c r="U21" s="186">
        <f>Q84</f>
        <v>0</v>
      </c>
      <c r="V21" s="241">
        <f aca="true" t="shared" si="8" ref="V21:W23">SUM(F21,H21,J21,L21,N21,P21,T21,,,)</f>
        <v>390</v>
      </c>
      <c r="W21" s="227">
        <f t="shared" si="8"/>
        <v>516</v>
      </c>
      <c r="X21" s="227">
        <f>SUM(S3,S6,S9,S12,S15,S18,S24,,,)</f>
        <v>496</v>
      </c>
      <c r="Y21" s="228">
        <f>SUM(R3,R6,R9,R12,R15,R18,R24,,,)</f>
        <v>561</v>
      </c>
      <c r="Z21" s="60">
        <f t="shared" si="2"/>
        <v>886</v>
      </c>
      <c r="AA21" s="26">
        <f t="shared" si="1"/>
        <v>1077</v>
      </c>
      <c r="AB21" s="27">
        <f t="shared" si="4"/>
        <v>-191</v>
      </c>
      <c r="AC21" s="28">
        <f>IF(AD22&lt;AD19,AP22,AP22-1)</f>
        <v>7</v>
      </c>
      <c r="AD21" s="29">
        <f>Z23*100-AA23</f>
        <v>578</v>
      </c>
      <c r="AE21" s="29">
        <f>AB22</f>
        <v>-15</v>
      </c>
      <c r="AF21" s="29">
        <f>Z22</f>
        <v>19</v>
      </c>
      <c r="AQ21" s="29"/>
      <c r="AR21" s="29"/>
      <c r="AS21" s="29"/>
      <c r="AT21" s="29"/>
      <c r="AU21" s="29"/>
      <c r="AX21" s="30"/>
      <c r="AY21" s="29"/>
    </row>
    <row r="22" spans="4:51" ht="12.75" customHeight="1">
      <c r="D22" s="16"/>
      <c r="E22" s="297"/>
      <c r="F22" s="31">
        <f>R78</f>
        <v>3</v>
      </c>
      <c r="G22" s="32">
        <f>S78</f>
        <v>1</v>
      </c>
      <c r="H22" s="33">
        <f>R79</f>
        <v>0</v>
      </c>
      <c r="I22" s="37">
        <f>S79</f>
        <v>3</v>
      </c>
      <c r="J22" s="31">
        <f>R80</f>
        <v>1</v>
      </c>
      <c r="K22" s="32">
        <f>S80</f>
        <v>3</v>
      </c>
      <c r="L22" s="172">
        <f>R81</f>
        <v>0</v>
      </c>
      <c r="M22" s="173">
        <f>S81</f>
        <v>3</v>
      </c>
      <c r="N22" s="182">
        <f>R82</f>
        <v>0</v>
      </c>
      <c r="O22" s="183">
        <f>S82</f>
        <v>3</v>
      </c>
      <c r="P22" s="33">
        <f>R83</f>
        <v>2</v>
      </c>
      <c r="Q22" s="37">
        <f>S83</f>
        <v>3</v>
      </c>
      <c r="R22" s="31" t="s">
        <v>5</v>
      </c>
      <c r="S22" s="38" t="s">
        <v>5</v>
      </c>
      <c r="T22" s="215">
        <f>R84</f>
        <v>3</v>
      </c>
      <c r="U22" s="187">
        <f>S84</f>
        <v>0</v>
      </c>
      <c r="V22" s="242">
        <f t="shared" si="8"/>
        <v>9</v>
      </c>
      <c r="W22" s="230">
        <f t="shared" si="8"/>
        <v>16</v>
      </c>
      <c r="X22" s="230">
        <f>SUM(S4,S7,S10,S13,S16,S19,S25,,,)</f>
        <v>10</v>
      </c>
      <c r="Y22" s="231">
        <f>SUM(R4,R7,R10,R13,R16,R19,R25,,,)</f>
        <v>18</v>
      </c>
      <c r="Z22" s="39">
        <f t="shared" si="2"/>
        <v>19</v>
      </c>
      <c r="AA22" s="40">
        <f t="shared" si="1"/>
        <v>34</v>
      </c>
      <c r="AB22" s="41">
        <f t="shared" si="4"/>
        <v>-15</v>
      </c>
      <c r="AC22" s="42"/>
      <c r="AD22" s="43">
        <f>AD21*10000+AE21*100+AF21</f>
        <v>5778519</v>
      </c>
      <c r="AE22" s="29"/>
      <c r="AF22" s="29"/>
      <c r="AH22" s="29">
        <f>IF(AD22&lt;AD25,11,10)</f>
        <v>11</v>
      </c>
      <c r="AI22" s="29">
        <f>IF(AD22&lt;AD4,AH22,AH22-1)</f>
        <v>10</v>
      </c>
      <c r="AJ22" s="29">
        <f>IF(AD22&lt;AD7,AI22,AI22-1)</f>
        <v>10</v>
      </c>
      <c r="AK22" s="29">
        <f>IF(AD22&lt;AD10,AJ22,AJ22-1)</f>
        <v>10</v>
      </c>
      <c r="AL22" s="29">
        <f>IF(AD22&lt;AD13,AK22,AK22-1)</f>
        <v>10</v>
      </c>
      <c r="AM22" s="29">
        <f>IF(AD22&lt;AD16,AL22,AL22-1)</f>
        <v>10</v>
      </c>
      <c r="AN22" s="29">
        <f>AM22-1</f>
        <v>9</v>
      </c>
      <c r="AO22" s="29">
        <f>AN22-1</f>
        <v>8</v>
      </c>
      <c r="AP22" s="29">
        <f>AO22-1</f>
        <v>7</v>
      </c>
      <c r="AQ22" s="29"/>
      <c r="AR22" s="29"/>
      <c r="AS22" s="29"/>
      <c r="AT22" s="29"/>
      <c r="AU22" s="29"/>
      <c r="AX22" s="30"/>
      <c r="AY22" s="29"/>
    </row>
    <row r="23" spans="4:51" ht="12.75" customHeight="1" thickBot="1">
      <c r="D23" s="16"/>
      <c r="E23" s="298"/>
      <c r="F23" s="44">
        <f>T78</f>
        <v>2</v>
      </c>
      <c r="G23" s="45">
        <f>U78</f>
        <v>0</v>
      </c>
      <c r="H23" s="46">
        <f>T79</f>
        <v>0</v>
      </c>
      <c r="I23" s="50">
        <f>U79</f>
        <v>2</v>
      </c>
      <c r="J23" s="44">
        <f>T80</f>
        <v>0</v>
      </c>
      <c r="K23" s="45">
        <f>U80</f>
        <v>2</v>
      </c>
      <c r="L23" s="192">
        <f>T81</f>
        <v>0</v>
      </c>
      <c r="M23" s="193">
        <f>U81</f>
        <v>2</v>
      </c>
      <c r="N23" s="184">
        <f>T82</f>
        <v>0</v>
      </c>
      <c r="O23" s="185">
        <f>U82</f>
        <v>2</v>
      </c>
      <c r="P23" s="46">
        <f>T83</f>
        <v>0</v>
      </c>
      <c r="Q23" s="50">
        <f>U83</f>
        <v>2</v>
      </c>
      <c r="R23" s="44" t="s">
        <v>5</v>
      </c>
      <c r="S23" s="51" t="s">
        <v>5</v>
      </c>
      <c r="T23" s="216">
        <f>T84</f>
        <v>2</v>
      </c>
      <c r="U23" s="217">
        <f>U84</f>
        <v>0</v>
      </c>
      <c r="V23" s="243">
        <f t="shared" si="8"/>
        <v>4</v>
      </c>
      <c r="W23" s="233">
        <f t="shared" si="8"/>
        <v>10</v>
      </c>
      <c r="X23" s="233">
        <f>SUM(S5,S8,S11,S14,S17,S20,S26,,,)</f>
        <v>2</v>
      </c>
      <c r="Y23" s="234">
        <f>SUM(R5,R8,R11,R14,R17,R20,R26,,,)</f>
        <v>12</v>
      </c>
      <c r="Z23" s="52">
        <f t="shared" si="2"/>
        <v>6</v>
      </c>
      <c r="AA23" s="53">
        <f t="shared" si="1"/>
        <v>22</v>
      </c>
      <c r="AB23" s="54"/>
      <c r="AC23" s="55"/>
      <c r="AD23" s="29"/>
      <c r="AE23" s="29"/>
      <c r="AF23" s="29"/>
      <c r="AQ23" s="29"/>
      <c r="AR23" s="29"/>
      <c r="AS23" s="29"/>
      <c r="AT23" s="29"/>
      <c r="AU23" s="29"/>
      <c r="AX23" s="30"/>
      <c r="AY23" s="29"/>
    </row>
    <row r="24" spans="4:51" ht="12.75" customHeight="1">
      <c r="D24" s="16"/>
      <c r="E24" s="296" t="s">
        <v>47</v>
      </c>
      <c r="F24" s="58">
        <f>P86</f>
        <v>103</v>
      </c>
      <c r="G24" s="115">
        <f>Q86</f>
        <v>80</v>
      </c>
      <c r="H24" s="56">
        <f>P87</f>
        <v>80</v>
      </c>
      <c r="I24" s="57">
        <f>Q87</f>
        <v>84</v>
      </c>
      <c r="J24" s="58">
        <f>P88</f>
        <v>93</v>
      </c>
      <c r="K24" s="115">
        <f>Q88</f>
        <v>80</v>
      </c>
      <c r="L24" s="56">
        <f>P89</f>
        <v>84</v>
      </c>
      <c r="M24" s="57">
        <f>Q89</f>
        <v>96</v>
      </c>
      <c r="N24" s="58">
        <f>P90</f>
        <v>90</v>
      </c>
      <c r="O24" s="115">
        <f>Q90</f>
        <v>111</v>
      </c>
      <c r="P24" s="56">
        <f>P91</f>
        <v>75</v>
      </c>
      <c r="Q24" s="57">
        <f>Q91</f>
        <v>56</v>
      </c>
      <c r="R24" s="58">
        <f>P92</f>
        <v>105</v>
      </c>
      <c r="S24" s="59">
        <f>Q92</f>
        <v>90</v>
      </c>
      <c r="T24" s="122" t="s">
        <v>5</v>
      </c>
      <c r="U24" s="113" t="s">
        <v>5</v>
      </c>
      <c r="V24" s="235">
        <f>SUM(F24,H24,J24,L24,N24,P24,R24,,,)</f>
        <v>630</v>
      </c>
      <c r="W24" s="236">
        <f>SUM(G24,I24,K24,M24,O24,Q24,S24,,)</f>
        <v>597</v>
      </c>
      <c r="X24" s="236">
        <f>SUM(U3,U6,U9,U12,U15,U18,U21,,,)</f>
        <v>471</v>
      </c>
      <c r="Y24" s="237">
        <f>SUM(T3,T6,T9,T12,T15,T18,T21,,,)</f>
        <v>625</v>
      </c>
      <c r="Z24" s="128">
        <f t="shared" si="2"/>
        <v>1101</v>
      </c>
      <c r="AA24" s="129">
        <f t="shared" si="1"/>
        <v>1222</v>
      </c>
      <c r="AB24" s="27">
        <f t="shared" si="4"/>
        <v>-121</v>
      </c>
      <c r="AC24" s="28">
        <f>IF(AD25&lt;AD22,AP25,AP25-1)</f>
        <v>6</v>
      </c>
      <c r="AD24" s="29">
        <f>Z26*100-AA26</f>
        <v>1184</v>
      </c>
      <c r="AE24" s="29">
        <f>AB25</f>
        <v>-7</v>
      </c>
      <c r="AF24" s="29">
        <f>Z25</f>
        <v>25</v>
      </c>
      <c r="AQ24" s="29"/>
      <c r="AR24" s="29"/>
      <c r="AS24" s="29"/>
      <c r="AT24" s="29"/>
      <c r="AU24" s="29"/>
      <c r="AX24" s="30"/>
      <c r="AY24" s="29"/>
    </row>
    <row r="25" spans="4:51" ht="12.75" customHeight="1">
      <c r="D25" s="16"/>
      <c r="E25" s="297"/>
      <c r="F25" s="33">
        <f>R86</f>
        <v>3</v>
      </c>
      <c r="G25" s="37">
        <f>S86</f>
        <v>2</v>
      </c>
      <c r="H25" s="31">
        <f>R87</f>
        <v>1</v>
      </c>
      <c r="I25" s="32">
        <f>S87</f>
        <v>3</v>
      </c>
      <c r="J25" s="33">
        <f>R88</f>
        <v>3</v>
      </c>
      <c r="K25" s="37">
        <f>S88</f>
        <v>1</v>
      </c>
      <c r="L25" s="31">
        <f>R89</f>
        <v>1</v>
      </c>
      <c r="M25" s="32">
        <f>S89</f>
        <v>3</v>
      </c>
      <c r="N25" s="33">
        <f>R90</f>
        <v>2</v>
      </c>
      <c r="O25" s="37">
        <f>S90</f>
        <v>3</v>
      </c>
      <c r="P25" s="31">
        <f>R91</f>
        <v>3</v>
      </c>
      <c r="Q25" s="32">
        <f>S91</f>
        <v>0</v>
      </c>
      <c r="R25" s="33">
        <f>R92</f>
        <v>3</v>
      </c>
      <c r="S25" s="34">
        <f>S92</f>
        <v>2</v>
      </c>
      <c r="T25" s="35" t="s">
        <v>5</v>
      </c>
      <c r="U25" s="38" t="s">
        <v>5</v>
      </c>
      <c r="V25" s="229">
        <f>SUM(F25,H25,J25,L25,N25,P25,R25,,,)</f>
        <v>16</v>
      </c>
      <c r="W25" s="230">
        <f>SUM(G25,I25,K25,M25,O25,Q25,S25,,,)</f>
        <v>14</v>
      </c>
      <c r="X25" s="230">
        <f>SUM(U4,U7,U10,U13,U16,U19,U22,,,)</f>
        <v>9</v>
      </c>
      <c r="Y25" s="231">
        <f>SUM(T4,T7,T10,T13,T16,T19,T22,,,)</f>
        <v>18</v>
      </c>
      <c r="Z25" s="39">
        <f t="shared" si="2"/>
        <v>25</v>
      </c>
      <c r="AA25" s="40">
        <f t="shared" si="1"/>
        <v>32</v>
      </c>
      <c r="AB25" s="41">
        <f t="shared" si="4"/>
        <v>-7</v>
      </c>
      <c r="AC25" s="42"/>
      <c r="AD25" s="43">
        <f>AD24*10000+AE24*100+AF24</f>
        <v>11839325</v>
      </c>
      <c r="AE25" s="29"/>
      <c r="AF25" s="29"/>
      <c r="AH25" s="29">
        <f>IF(AD25&lt;AD4,11,10)</f>
        <v>10</v>
      </c>
      <c r="AI25" s="29">
        <f>IF(AD25&lt;AD7,AH25,AH25-1)</f>
        <v>10</v>
      </c>
      <c r="AJ25" s="29">
        <f>IF(AD25&lt;AD10,AI25,AI25-1)</f>
        <v>10</v>
      </c>
      <c r="AK25" s="29">
        <f>IF(AD25&lt;AD13,AJ25,AJ25-1)</f>
        <v>10</v>
      </c>
      <c r="AL25" s="29">
        <f>IF(AD25&lt;AD16,AK25,AK25-1)</f>
        <v>10</v>
      </c>
      <c r="AM25" s="29">
        <f>IF(AD25&lt;AD19,AL25,AL25-1)</f>
        <v>10</v>
      </c>
      <c r="AN25" s="29">
        <f>AM25-1</f>
        <v>9</v>
      </c>
      <c r="AO25" s="29">
        <f>AN25-1</f>
        <v>8</v>
      </c>
      <c r="AP25" s="29">
        <f>AO25-1</f>
        <v>7</v>
      </c>
      <c r="AQ25" s="29"/>
      <c r="AR25" s="29"/>
      <c r="AS25" s="29"/>
      <c r="AT25" s="29"/>
      <c r="AU25" s="29"/>
      <c r="AX25" s="30"/>
      <c r="AY25" s="29"/>
    </row>
    <row r="26" spans="4:51" ht="12.75" customHeight="1" thickBot="1">
      <c r="D26" s="16"/>
      <c r="E26" s="298"/>
      <c r="F26" s="46">
        <f>T86</f>
        <v>2</v>
      </c>
      <c r="G26" s="50">
        <f>U86</f>
        <v>0</v>
      </c>
      <c r="H26" s="44">
        <f>T87</f>
        <v>0</v>
      </c>
      <c r="I26" s="45">
        <f>U87</f>
        <v>2</v>
      </c>
      <c r="J26" s="46">
        <f>T88</f>
        <v>2</v>
      </c>
      <c r="K26" s="50">
        <f>U88</f>
        <v>0</v>
      </c>
      <c r="L26" s="44">
        <f>T89</f>
        <v>0</v>
      </c>
      <c r="M26" s="45">
        <f>U89</f>
        <v>2</v>
      </c>
      <c r="N26" s="46">
        <f>T90</f>
        <v>0</v>
      </c>
      <c r="O26" s="50">
        <f>U90</f>
        <v>2</v>
      </c>
      <c r="P26" s="44">
        <f>T91</f>
        <v>2</v>
      </c>
      <c r="Q26" s="45">
        <f>U91</f>
        <v>0</v>
      </c>
      <c r="R26" s="46">
        <f>T92</f>
        <v>2</v>
      </c>
      <c r="S26" s="47">
        <f>U92</f>
        <v>0</v>
      </c>
      <c r="T26" s="48" t="s">
        <v>5</v>
      </c>
      <c r="U26" s="51" t="s">
        <v>5</v>
      </c>
      <c r="V26" s="232">
        <f>SUM(F26,H26,J26,L26,N26,P26,R26,,,)</f>
        <v>8</v>
      </c>
      <c r="W26" s="233">
        <f>SUM(G26,I26,K26,M26,O26,Q26,S26,,,)</f>
        <v>6</v>
      </c>
      <c r="X26" s="233">
        <f>SUM(U5,U8,U11,U14,U17,U20,U23,,,)</f>
        <v>4</v>
      </c>
      <c r="Y26" s="234">
        <f>SUM(T5,T8,T11,T14,T17,T20,T23,,,)</f>
        <v>10</v>
      </c>
      <c r="Z26" s="52">
        <f t="shared" si="2"/>
        <v>12</v>
      </c>
      <c r="AA26" s="53">
        <f t="shared" si="1"/>
        <v>16</v>
      </c>
      <c r="AB26" s="69"/>
      <c r="AC26" s="55"/>
      <c r="AD26" s="29"/>
      <c r="AE26" s="29"/>
      <c r="AF26" s="29"/>
      <c r="AI26" s="43"/>
      <c r="AQ26" s="29"/>
      <c r="AR26" s="29"/>
      <c r="AS26" s="29"/>
      <c r="AT26" s="29"/>
      <c r="AU26" s="29"/>
      <c r="AX26" s="29"/>
      <c r="AY26" s="29"/>
    </row>
    <row r="27" spans="4:51" ht="15.75">
      <c r="D27" s="16"/>
      <c r="E27" s="16"/>
      <c r="AD27" s="29"/>
      <c r="AE27" s="29"/>
      <c r="AF27" s="29"/>
      <c r="AX27" s="29"/>
      <c r="AY27" s="29"/>
    </row>
    <row r="28" spans="1:54" ht="12.75">
      <c r="A28" s="70" t="s">
        <v>6</v>
      </c>
      <c r="B28" s="70" t="s">
        <v>7</v>
      </c>
      <c r="C28" s="71" t="s">
        <v>8</v>
      </c>
      <c r="D28" s="70" t="s">
        <v>9</v>
      </c>
      <c r="E28" s="70" t="s">
        <v>10</v>
      </c>
      <c r="F28" s="295" t="s">
        <v>11</v>
      </c>
      <c r="G28" s="295"/>
      <c r="H28" s="295" t="s">
        <v>12</v>
      </c>
      <c r="I28" s="295"/>
      <c r="J28" s="295" t="s">
        <v>13</v>
      </c>
      <c r="K28" s="295"/>
      <c r="L28" s="295" t="s">
        <v>14</v>
      </c>
      <c r="M28" s="295"/>
      <c r="N28" s="295" t="s">
        <v>15</v>
      </c>
      <c r="O28" s="295"/>
      <c r="P28" s="295" t="s">
        <v>16</v>
      </c>
      <c r="Q28" s="295"/>
      <c r="R28" s="295" t="s">
        <v>17</v>
      </c>
      <c r="S28" s="295"/>
      <c r="T28" s="295" t="s">
        <v>18</v>
      </c>
      <c r="U28" s="295"/>
      <c r="V28" s="295" t="s">
        <v>19</v>
      </c>
      <c r="W28" s="295"/>
      <c r="X28" s="295"/>
      <c r="Y28" s="295"/>
      <c r="Z28" s="295"/>
      <c r="AA28" s="295"/>
      <c r="AB28" s="295"/>
      <c r="AC28" s="295"/>
      <c r="AD28" s="70"/>
      <c r="AE28" s="70"/>
      <c r="AF28" s="7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72"/>
      <c r="AR28" s="72"/>
      <c r="AS28" s="72"/>
      <c r="AT28" s="72"/>
      <c r="AU28" s="72"/>
      <c r="AV28" s="72"/>
      <c r="AW28" s="72"/>
      <c r="AX28" s="70"/>
      <c r="AY28" s="70"/>
      <c r="AZ28" s="70"/>
      <c r="BA28" s="70"/>
      <c r="BB28" s="70"/>
    </row>
    <row r="29" spans="30:51" ht="13.5" thickBot="1">
      <c r="AD29" s="29"/>
      <c r="AE29" s="29"/>
      <c r="AF29" s="29"/>
      <c r="AX29" s="29"/>
      <c r="AY29" s="29"/>
    </row>
    <row r="30" spans="1:42" ht="12.75">
      <c r="A30" s="73">
        <v>11</v>
      </c>
      <c r="B30" s="155">
        <v>39344</v>
      </c>
      <c r="C30" s="75"/>
      <c r="D30" s="76" t="str">
        <f>E3</f>
        <v>Altenglan</v>
      </c>
      <c r="E30" s="77" t="str">
        <f>E6</f>
        <v>Erfenbach</v>
      </c>
      <c r="F30" s="78">
        <v>25</v>
      </c>
      <c r="G30" s="79">
        <v>22</v>
      </c>
      <c r="H30" s="80">
        <v>13</v>
      </c>
      <c r="I30" s="81">
        <v>25</v>
      </c>
      <c r="J30" s="78">
        <v>17</v>
      </c>
      <c r="K30" s="79">
        <v>25</v>
      </c>
      <c r="L30" s="80">
        <v>25</v>
      </c>
      <c r="M30" s="81">
        <v>20</v>
      </c>
      <c r="N30" s="78">
        <v>15</v>
      </c>
      <c r="O30" s="79">
        <v>11</v>
      </c>
      <c r="P30" s="82">
        <f aca="true" t="shared" si="9" ref="P30:Q36">IF(F30="","",F30+H30+J30+L30+N30)</f>
        <v>95</v>
      </c>
      <c r="Q30" s="83">
        <f t="shared" si="9"/>
        <v>103</v>
      </c>
      <c r="R30" s="82">
        <f>IF(F30="","",AG30+AI30+AK30+AM30+AO30)</f>
        <v>3</v>
      </c>
      <c r="S30" s="83">
        <f aca="true" t="shared" si="10" ref="S30:S36">IF(G30="","",AH30+AJ30+AL30+AN30+AP30)</f>
        <v>2</v>
      </c>
      <c r="T30" s="82">
        <f>IF(R30="","",IF(R30=3,2,0))</f>
        <v>2</v>
      </c>
      <c r="U30" s="83">
        <f aca="true" t="shared" si="11" ref="U30:U36">IF(S30="","",IF(S30=3,2,0))</f>
        <v>0</v>
      </c>
      <c r="V30" s="288"/>
      <c r="W30" s="289"/>
      <c r="X30" s="289"/>
      <c r="Y30" s="289"/>
      <c r="Z30" s="289"/>
      <c r="AA30" s="289"/>
      <c r="AB30" s="290"/>
      <c r="AC30" s="291">
        <f aca="true" ca="1" t="shared" si="12" ref="AC30:AC36">IF(U30&lt;&gt;"","",IF(C30&lt;&gt;"","verlegt",IF(B30&lt;TODAY(),"offen","")))</f>
      </c>
      <c r="AD30" s="292"/>
      <c r="AE30" s="293">
        <f aca="true" ca="1" t="shared" si="13" ref="AE30:AE36">IF(U30&lt;&gt;"","",IF(C30="","",IF(C30&lt;TODAY(),"offen","")))</f>
      </c>
      <c r="AF30" s="294"/>
      <c r="AG30" s="29">
        <f aca="true" t="shared" si="14" ref="AG30:AG36">IF(F30&gt;G30,1,0)</f>
        <v>1</v>
      </c>
      <c r="AH30" s="29">
        <f aca="true" t="shared" si="15" ref="AH30:AH36">IF(G30&gt;F30,1,0)</f>
        <v>0</v>
      </c>
      <c r="AI30" s="29">
        <f aca="true" t="shared" si="16" ref="AI30:AI36">IF(H30&gt;I30,1,0)</f>
        <v>0</v>
      </c>
      <c r="AJ30" s="29">
        <f aca="true" t="shared" si="17" ref="AJ30:AJ36">IF(I30&gt;H30,1,0)</f>
        <v>1</v>
      </c>
      <c r="AK30" s="29">
        <f aca="true" t="shared" si="18" ref="AK30:AK36">IF(J30&gt;K30,1,0)</f>
        <v>0</v>
      </c>
      <c r="AL30" s="29">
        <f aca="true" t="shared" si="19" ref="AL30:AL36">IF(K30&gt;J30,1,0)</f>
        <v>1</v>
      </c>
      <c r="AM30" s="29">
        <f aca="true" t="shared" si="20" ref="AM30:AM36">IF(L30&gt;M30,1,0)</f>
        <v>1</v>
      </c>
      <c r="AN30" s="29">
        <f aca="true" t="shared" si="21" ref="AN30:AN36">IF(M30&gt;L30,1,0)</f>
        <v>0</v>
      </c>
      <c r="AO30" s="29">
        <f aca="true" t="shared" si="22" ref="AO30:AO36">IF(N30&gt;O30,1,0)</f>
        <v>1</v>
      </c>
      <c r="AP30" s="29">
        <f aca="true" t="shared" si="23" ref="AP30:AP36">IF(O30&gt;N30,1,0)</f>
        <v>0</v>
      </c>
    </row>
    <row r="31" spans="1:42" ht="12.75">
      <c r="A31" s="84">
        <v>5</v>
      </c>
      <c r="B31" s="154">
        <v>39211</v>
      </c>
      <c r="C31" s="156">
        <v>39400</v>
      </c>
      <c r="D31" s="87" t="str">
        <f aca="true" t="shared" si="24" ref="D31:D36">D30</f>
        <v>Altenglan</v>
      </c>
      <c r="E31" s="88" t="str">
        <f>E9</f>
        <v>Erlenbach/Morlautern</v>
      </c>
      <c r="F31" s="89">
        <v>25</v>
      </c>
      <c r="G31" s="90">
        <v>22</v>
      </c>
      <c r="H31" s="91">
        <v>22</v>
      </c>
      <c r="I31" s="92">
        <v>25</v>
      </c>
      <c r="J31" s="89">
        <v>25</v>
      </c>
      <c r="K31" s="90">
        <v>17</v>
      </c>
      <c r="L31" s="91">
        <v>18</v>
      </c>
      <c r="M31" s="92">
        <v>25</v>
      </c>
      <c r="N31" s="89">
        <v>12</v>
      </c>
      <c r="O31" s="90">
        <v>15</v>
      </c>
      <c r="P31" s="93">
        <f t="shared" si="9"/>
        <v>102</v>
      </c>
      <c r="Q31" s="94">
        <f t="shared" si="9"/>
        <v>104</v>
      </c>
      <c r="R31" s="93">
        <f aca="true" t="shared" si="25" ref="R31:R36">IF(F31="","",AG31+AI31+AK31+AM31+AO31)</f>
        <v>2</v>
      </c>
      <c r="S31" s="94">
        <f t="shared" si="10"/>
        <v>3</v>
      </c>
      <c r="T31" s="93">
        <f aca="true" t="shared" si="26" ref="T31:T36">IF(R31="","",IF(R31=3,2,0))</f>
        <v>0</v>
      </c>
      <c r="U31" s="94">
        <f t="shared" si="11"/>
        <v>2</v>
      </c>
      <c r="V31" s="281"/>
      <c r="W31" s="282"/>
      <c r="X31" s="282"/>
      <c r="Y31" s="282"/>
      <c r="Z31" s="282"/>
      <c r="AA31" s="282"/>
      <c r="AB31" s="283"/>
      <c r="AC31" s="284">
        <f ca="1" t="shared" si="12"/>
      </c>
      <c r="AD31" s="285"/>
      <c r="AE31" s="286">
        <f ca="1" t="shared" si="13"/>
      </c>
      <c r="AF31" s="287"/>
      <c r="AG31" s="29">
        <f t="shared" si="14"/>
        <v>1</v>
      </c>
      <c r="AH31" s="29">
        <f t="shared" si="15"/>
        <v>0</v>
      </c>
      <c r="AI31" s="29">
        <f t="shared" si="16"/>
        <v>0</v>
      </c>
      <c r="AJ31" s="29">
        <f t="shared" si="17"/>
        <v>1</v>
      </c>
      <c r="AK31" s="29">
        <f t="shared" si="18"/>
        <v>1</v>
      </c>
      <c r="AL31" s="29">
        <f t="shared" si="19"/>
        <v>0</v>
      </c>
      <c r="AM31" s="29">
        <f t="shared" si="20"/>
        <v>0</v>
      </c>
      <c r="AN31" s="29">
        <f t="shared" si="21"/>
        <v>1</v>
      </c>
      <c r="AO31" s="29">
        <f t="shared" si="22"/>
        <v>0</v>
      </c>
      <c r="AP31" s="29">
        <f t="shared" si="23"/>
        <v>1</v>
      </c>
    </row>
    <row r="32" spans="1:42" ht="12.75">
      <c r="A32" s="84">
        <v>7</v>
      </c>
      <c r="B32" s="154">
        <v>39246</v>
      </c>
      <c r="C32" s="86"/>
      <c r="D32" s="87" t="str">
        <f t="shared" si="24"/>
        <v>Altenglan</v>
      </c>
      <c r="E32" s="88" t="str">
        <f>E12</f>
        <v>Hütschenhausen</v>
      </c>
      <c r="F32" s="89">
        <v>0</v>
      </c>
      <c r="G32" s="90">
        <v>1</v>
      </c>
      <c r="H32" s="91">
        <v>0</v>
      </c>
      <c r="I32" s="92">
        <v>1</v>
      </c>
      <c r="J32" s="89">
        <v>0</v>
      </c>
      <c r="K32" s="90">
        <v>1</v>
      </c>
      <c r="L32" s="91"/>
      <c r="M32" s="92"/>
      <c r="N32" s="89"/>
      <c r="O32" s="90"/>
      <c r="P32" s="93">
        <f t="shared" si="9"/>
        <v>0</v>
      </c>
      <c r="Q32" s="94">
        <f t="shared" si="9"/>
        <v>3</v>
      </c>
      <c r="R32" s="93">
        <f t="shared" si="25"/>
        <v>0</v>
      </c>
      <c r="S32" s="94">
        <f t="shared" si="10"/>
        <v>3</v>
      </c>
      <c r="T32" s="93">
        <f t="shared" si="26"/>
        <v>0</v>
      </c>
      <c r="U32" s="94">
        <f t="shared" si="11"/>
        <v>2</v>
      </c>
      <c r="V32" s="281"/>
      <c r="W32" s="282"/>
      <c r="X32" s="282"/>
      <c r="Y32" s="282"/>
      <c r="Z32" s="282"/>
      <c r="AA32" s="282"/>
      <c r="AB32" s="283"/>
      <c r="AC32" s="284">
        <f ca="1" t="shared" si="12"/>
      </c>
      <c r="AD32" s="285"/>
      <c r="AE32" s="286">
        <f ca="1" t="shared" si="13"/>
      </c>
      <c r="AF32" s="287"/>
      <c r="AG32" s="29">
        <f t="shared" si="14"/>
        <v>0</v>
      </c>
      <c r="AH32" s="29">
        <f t="shared" si="15"/>
        <v>1</v>
      </c>
      <c r="AI32" s="29">
        <f t="shared" si="16"/>
        <v>0</v>
      </c>
      <c r="AJ32" s="29">
        <f t="shared" si="17"/>
        <v>1</v>
      </c>
      <c r="AK32" s="29">
        <f t="shared" si="18"/>
        <v>0</v>
      </c>
      <c r="AL32" s="29">
        <f t="shared" si="19"/>
        <v>1</v>
      </c>
      <c r="AM32" s="29">
        <f t="shared" si="20"/>
        <v>0</v>
      </c>
      <c r="AN32" s="29">
        <f t="shared" si="21"/>
        <v>0</v>
      </c>
      <c r="AO32" s="29">
        <f t="shared" si="22"/>
        <v>0</v>
      </c>
      <c r="AP32" s="29">
        <f t="shared" si="23"/>
        <v>0</v>
      </c>
    </row>
    <row r="33" spans="1:42" ht="12.75">
      <c r="A33" s="84">
        <v>3</v>
      </c>
      <c r="B33" s="154">
        <v>39155</v>
      </c>
      <c r="C33" s="86"/>
      <c r="D33" s="87" t="str">
        <f t="shared" si="24"/>
        <v>Altenglan</v>
      </c>
      <c r="E33" s="88" t="str">
        <f>E15</f>
        <v>Katzweiler</v>
      </c>
      <c r="F33" s="89">
        <v>8</v>
      </c>
      <c r="G33" s="90">
        <v>25</v>
      </c>
      <c r="H33" s="91">
        <v>21</v>
      </c>
      <c r="I33" s="92">
        <v>25</v>
      </c>
      <c r="J33" s="89">
        <v>25</v>
      </c>
      <c r="K33" s="90">
        <v>20</v>
      </c>
      <c r="L33" s="91">
        <v>27</v>
      </c>
      <c r="M33" s="92">
        <v>25</v>
      </c>
      <c r="N33" s="89">
        <v>12</v>
      </c>
      <c r="O33" s="90">
        <v>15</v>
      </c>
      <c r="P33" s="93">
        <f t="shared" si="9"/>
        <v>93</v>
      </c>
      <c r="Q33" s="94">
        <f t="shared" si="9"/>
        <v>110</v>
      </c>
      <c r="R33" s="93">
        <f t="shared" si="25"/>
        <v>2</v>
      </c>
      <c r="S33" s="94">
        <f t="shared" si="10"/>
        <v>3</v>
      </c>
      <c r="T33" s="93">
        <f t="shared" si="26"/>
        <v>0</v>
      </c>
      <c r="U33" s="94">
        <f t="shared" si="11"/>
        <v>2</v>
      </c>
      <c r="V33" s="281"/>
      <c r="W33" s="282"/>
      <c r="X33" s="282"/>
      <c r="Y33" s="282"/>
      <c r="Z33" s="282"/>
      <c r="AA33" s="282"/>
      <c r="AB33" s="283"/>
      <c r="AC33" s="284">
        <f ca="1" t="shared" si="12"/>
      </c>
      <c r="AD33" s="285"/>
      <c r="AE33" s="286">
        <f ca="1" t="shared" si="13"/>
      </c>
      <c r="AF33" s="287"/>
      <c r="AG33" s="29">
        <f t="shared" si="14"/>
        <v>0</v>
      </c>
      <c r="AH33" s="29">
        <f t="shared" si="15"/>
        <v>1</v>
      </c>
      <c r="AI33" s="29">
        <f t="shared" si="16"/>
        <v>0</v>
      </c>
      <c r="AJ33" s="29">
        <f t="shared" si="17"/>
        <v>1</v>
      </c>
      <c r="AK33" s="29">
        <f t="shared" si="18"/>
        <v>1</v>
      </c>
      <c r="AL33" s="29">
        <f t="shared" si="19"/>
        <v>0</v>
      </c>
      <c r="AM33" s="29">
        <f t="shared" si="20"/>
        <v>1</v>
      </c>
      <c r="AN33" s="29">
        <f t="shared" si="21"/>
        <v>0</v>
      </c>
      <c r="AO33" s="29">
        <f t="shared" si="22"/>
        <v>0</v>
      </c>
      <c r="AP33" s="29">
        <f t="shared" si="23"/>
        <v>1</v>
      </c>
    </row>
    <row r="34" spans="1:42" ht="12.75">
      <c r="A34" s="84">
        <v>6</v>
      </c>
      <c r="B34" s="154">
        <v>39225</v>
      </c>
      <c r="C34" s="86"/>
      <c r="D34" s="87" t="str">
        <f t="shared" si="24"/>
        <v>Altenglan</v>
      </c>
      <c r="E34" s="88" t="str">
        <f>E18</f>
        <v>Linden</v>
      </c>
      <c r="F34" s="89">
        <v>21</v>
      </c>
      <c r="G34" s="90">
        <v>25</v>
      </c>
      <c r="H34" s="91">
        <v>20</v>
      </c>
      <c r="I34" s="92">
        <v>25</v>
      </c>
      <c r="J34" s="89">
        <v>18</v>
      </c>
      <c r="K34" s="90">
        <v>25</v>
      </c>
      <c r="L34" s="91"/>
      <c r="M34" s="92"/>
      <c r="N34" s="89"/>
      <c r="O34" s="90"/>
      <c r="P34" s="93">
        <f t="shared" si="9"/>
        <v>59</v>
      </c>
      <c r="Q34" s="94">
        <f t="shared" si="9"/>
        <v>75</v>
      </c>
      <c r="R34" s="93">
        <f t="shared" si="25"/>
        <v>0</v>
      </c>
      <c r="S34" s="94">
        <f t="shared" si="10"/>
        <v>3</v>
      </c>
      <c r="T34" s="93">
        <f t="shared" si="26"/>
        <v>0</v>
      </c>
      <c r="U34" s="94">
        <f t="shared" si="11"/>
        <v>2</v>
      </c>
      <c r="V34" s="281"/>
      <c r="W34" s="282"/>
      <c r="X34" s="282"/>
      <c r="Y34" s="282"/>
      <c r="Z34" s="282"/>
      <c r="AA34" s="282"/>
      <c r="AB34" s="283"/>
      <c r="AC34" s="284">
        <f ca="1" t="shared" si="12"/>
      </c>
      <c r="AD34" s="285"/>
      <c r="AE34" s="286">
        <f ca="1" t="shared" si="13"/>
      </c>
      <c r="AF34" s="287"/>
      <c r="AG34" s="29">
        <f t="shared" si="14"/>
        <v>0</v>
      </c>
      <c r="AH34" s="29">
        <f t="shared" si="15"/>
        <v>1</v>
      </c>
      <c r="AI34" s="29">
        <f t="shared" si="16"/>
        <v>0</v>
      </c>
      <c r="AJ34" s="29">
        <f t="shared" si="17"/>
        <v>1</v>
      </c>
      <c r="AK34" s="29">
        <f t="shared" si="18"/>
        <v>0</v>
      </c>
      <c r="AL34" s="29">
        <f t="shared" si="19"/>
        <v>1</v>
      </c>
      <c r="AM34" s="29">
        <f t="shared" si="20"/>
        <v>0</v>
      </c>
      <c r="AN34" s="29">
        <f t="shared" si="21"/>
        <v>0</v>
      </c>
      <c r="AO34" s="29">
        <f t="shared" si="22"/>
        <v>0</v>
      </c>
      <c r="AP34" s="29">
        <f t="shared" si="23"/>
        <v>0</v>
      </c>
    </row>
    <row r="35" spans="1:42" ht="12.75">
      <c r="A35" s="84">
        <v>1</v>
      </c>
      <c r="B35" s="154">
        <v>39120</v>
      </c>
      <c r="C35" s="86" t="s">
        <v>49</v>
      </c>
      <c r="D35" s="87" t="str">
        <f t="shared" si="24"/>
        <v>Altenglan</v>
      </c>
      <c r="E35" s="88" t="str">
        <f>E21</f>
        <v>Miesau I</v>
      </c>
      <c r="F35" s="89">
        <v>0</v>
      </c>
      <c r="G35" s="90">
        <v>25</v>
      </c>
      <c r="H35" s="91">
        <v>0</v>
      </c>
      <c r="I35" s="92">
        <v>25</v>
      </c>
      <c r="J35" s="89">
        <v>0</v>
      </c>
      <c r="K35" s="90">
        <v>25</v>
      </c>
      <c r="L35" s="91"/>
      <c r="M35" s="92"/>
      <c r="N35" s="89"/>
      <c r="O35" s="90"/>
      <c r="P35" s="93">
        <f t="shared" si="9"/>
        <v>0</v>
      </c>
      <c r="Q35" s="94">
        <f t="shared" si="9"/>
        <v>75</v>
      </c>
      <c r="R35" s="93">
        <f t="shared" si="25"/>
        <v>0</v>
      </c>
      <c r="S35" s="94">
        <f t="shared" si="10"/>
        <v>3</v>
      </c>
      <c r="T35" s="93">
        <f t="shared" si="26"/>
        <v>0</v>
      </c>
      <c r="U35" s="94">
        <f t="shared" si="11"/>
        <v>2</v>
      </c>
      <c r="V35" s="281"/>
      <c r="W35" s="282"/>
      <c r="X35" s="282"/>
      <c r="Y35" s="282"/>
      <c r="Z35" s="282"/>
      <c r="AA35" s="282"/>
      <c r="AB35" s="283"/>
      <c r="AC35" s="284">
        <f ca="1" t="shared" si="12"/>
      </c>
      <c r="AD35" s="285"/>
      <c r="AE35" s="286">
        <f ca="1" t="shared" si="13"/>
      </c>
      <c r="AF35" s="287"/>
      <c r="AG35" s="29">
        <f t="shared" si="14"/>
        <v>0</v>
      </c>
      <c r="AH35" s="29">
        <f t="shared" si="15"/>
        <v>1</v>
      </c>
      <c r="AI35" s="29">
        <f t="shared" si="16"/>
        <v>0</v>
      </c>
      <c r="AJ35" s="29">
        <f t="shared" si="17"/>
        <v>1</v>
      </c>
      <c r="AK35" s="29">
        <f t="shared" si="18"/>
        <v>0</v>
      </c>
      <c r="AL35" s="29">
        <f t="shared" si="19"/>
        <v>1</v>
      </c>
      <c r="AM35" s="29">
        <f t="shared" si="20"/>
        <v>0</v>
      </c>
      <c r="AN35" s="29">
        <f t="shared" si="21"/>
        <v>0</v>
      </c>
      <c r="AO35" s="29">
        <f t="shared" si="22"/>
        <v>0</v>
      </c>
      <c r="AP35" s="29">
        <f t="shared" si="23"/>
        <v>0</v>
      </c>
    </row>
    <row r="36" spans="1:42" ht="13.5" thickBot="1">
      <c r="A36" s="95">
        <v>9</v>
      </c>
      <c r="B36" s="153">
        <v>39323</v>
      </c>
      <c r="C36" s="157">
        <v>39393</v>
      </c>
      <c r="D36" s="98" t="str">
        <f t="shared" si="24"/>
        <v>Altenglan</v>
      </c>
      <c r="E36" s="99" t="str">
        <f>E24</f>
        <v>Trippstadt</v>
      </c>
      <c r="F36" s="100">
        <v>21</v>
      </c>
      <c r="G36" s="101">
        <v>25</v>
      </c>
      <c r="H36" s="102">
        <v>21</v>
      </c>
      <c r="I36" s="103">
        <v>25</v>
      </c>
      <c r="J36" s="100">
        <v>25</v>
      </c>
      <c r="K36" s="101">
        <v>17</v>
      </c>
      <c r="L36" s="102">
        <v>30</v>
      </c>
      <c r="M36" s="103">
        <v>32</v>
      </c>
      <c r="N36" s="100"/>
      <c r="O36" s="101"/>
      <c r="P36" s="104">
        <f t="shared" si="9"/>
        <v>97</v>
      </c>
      <c r="Q36" s="105">
        <f t="shared" si="9"/>
        <v>99</v>
      </c>
      <c r="R36" s="104">
        <f t="shared" si="25"/>
        <v>1</v>
      </c>
      <c r="S36" s="105">
        <f t="shared" si="10"/>
        <v>3</v>
      </c>
      <c r="T36" s="104">
        <f t="shared" si="26"/>
        <v>0</v>
      </c>
      <c r="U36" s="105">
        <f t="shared" si="11"/>
        <v>2</v>
      </c>
      <c r="V36" s="274"/>
      <c r="W36" s="275"/>
      <c r="X36" s="275"/>
      <c r="Y36" s="275"/>
      <c r="Z36" s="275"/>
      <c r="AA36" s="275"/>
      <c r="AB36" s="276"/>
      <c r="AC36" s="277">
        <f ca="1" t="shared" si="12"/>
      </c>
      <c r="AD36" s="278"/>
      <c r="AE36" s="279">
        <f ca="1" t="shared" si="13"/>
      </c>
      <c r="AF36" s="280"/>
      <c r="AG36" s="29">
        <f t="shared" si="14"/>
        <v>0</v>
      </c>
      <c r="AH36" s="29">
        <f t="shared" si="15"/>
        <v>1</v>
      </c>
      <c r="AI36" s="29">
        <f t="shared" si="16"/>
        <v>0</v>
      </c>
      <c r="AJ36" s="29">
        <f t="shared" si="17"/>
        <v>1</v>
      </c>
      <c r="AK36" s="29">
        <f t="shared" si="18"/>
        <v>1</v>
      </c>
      <c r="AL36" s="29">
        <f t="shared" si="19"/>
        <v>0</v>
      </c>
      <c r="AM36" s="29">
        <f t="shared" si="20"/>
        <v>0</v>
      </c>
      <c r="AN36" s="29">
        <f t="shared" si="21"/>
        <v>1</v>
      </c>
      <c r="AO36" s="29">
        <f t="shared" si="22"/>
        <v>0</v>
      </c>
      <c r="AP36" s="29">
        <f t="shared" si="23"/>
        <v>0</v>
      </c>
    </row>
    <row r="37" spans="22:29" ht="13.5" thickBot="1">
      <c r="V37" s="30"/>
      <c r="W37" s="30"/>
      <c r="X37" s="15"/>
      <c r="Y37" s="15"/>
      <c r="Z37" s="15"/>
      <c r="AA37" s="15"/>
      <c r="AB37" s="15"/>
      <c r="AC37" s="15"/>
    </row>
    <row r="38" spans="1:42" ht="12.75">
      <c r="A38" s="73">
        <v>4</v>
      </c>
      <c r="B38" s="155">
        <v>39196</v>
      </c>
      <c r="C38" s="75"/>
      <c r="D38" s="76" t="str">
        <f>E6</f>
        <v>Erfenbach</v>
      </c>
      <c r="E38" s="77" t="str">
        <f>E3</f>
        <v>Altenglan</v>
      </c>
      <c r="F38" s="78">
        <v>25</v>
      </c>
      <c r="G38" s="79">
        <v>20</v>
      </c>
      <c r="H38" s="80">
        <v>25</v>
      </c>
      <c r="I38" s="81">
        <v>18</v>
      </c>
      <c r="J38" s="78">
        <v>25</v>
      </c>
      <c r="K38" s="79">
        <v>16</v>
      </c>
      <c r="L38" s="80"/>
      <c r="M38" s="81"/>
      <c r="N38" s="78"/>
      <c r="O38" s="79"/>
      <c r="P38" s="82">
        <f>IF(F38="","",F38+H38+J38+L38+N38)</f>
        <v>75</v>
      </c>
      <c r="Q38" s="106">
        <f aca="true" t="shared" si="27" ref="Q38:Q44">IF(G38="","",G38+I38+K38+M38+O38)</f>
        <v>54</v>
      </c>
      <c r="R38" s="82">
        <f>IF(F38="","",AG38+AI38+AK38+AM38+AO38)</f>
        <v>3</v>
      </c>
      <c r="S38" s="106">
        <f aca="true" t="shared" si="28" ref="S38:S44">IF(G38="","",AH38+AJ38+AL38+AN38+AP38)</f>
        <v>0</v>
      </c>
      <c r="T38" s="82">
        <f>IF(R38="","",IF(R38=3,2,0))</f>
        <v>2</v>
      </c>
      <c r="U38" s="106">
        <f aca="true" t="shared" si="29" ref="U38:U44">IF(S38="","",IF(S38=3,2,0))</f>
        <v>0</v>
      </c>
      <c r="V38" s="288"/>
      <c r="W38" s="289"/>
      <c r="X38" s="289"/>
      <c r="Y38" s="289"/>
      <c r="Z38" s="289"/>
      <c r="AA38" s="289"/>
      <c r="AB38" s="290"/>
      <c r="AC38" s="291">
        <f aca="true" ca="1" t="shared" si="30" ref="AC38:AC44">IF(U38&lt;&gt;"","",IF(C38&lt;&gt;"","verlegt",IF(B38&lt;TODAY(),"offen","")))</f>
      </c>
      <c r="AD38" s="292"/>
      <c r="AE38" s="293">
        <f ca="1">IF(U38&lt;&gt;"","",IF(C38="","",IF(C38&lt;TODAY(),"offen","")))</f>
      </c>
      <c r="AF38" s="294"/>
      <c r="AG38" s="29">
        <f aca="true" t="shared" si="31" ref="AG38:AG44">IF(F38&gt;G38,1,0)</f>
        <v>1</v>
      </c>
      <c r="AH38" s="29">
        <f aca="true" t="shared" si="32" ref="AH38:AH44">IF(G38&gt;F38,1,0)</f>
        <v>0</v>
      </c>
      <c r="AI38" s="29">
        <f aca="true" t="shared" si="33" ref="AI38:AI44">IF(H38&gt;I38,1,0)</f>
        <v>1</v>
      </c>
      <c r="AJ38" s="29">
        <f aca="true" t="shared" si="34" ref="AJ38:AJ44">IF(I38&gt;H38,1,0)</f>
        <v>0</v>
      </c>
      <c r="AK38" s="29">
        <f aca="true" t="shared" si="35" ref="AK38:AK44">IF(J38&gt;K38,1,0)</f>
        <v>1</v>
      </c>
      <c r="AL38" s="29">
        <f aca="true" t="shared" si="36" ref="AL38:AL44">IF(K38&gt;J38,1,0)</f>
        <v>0</v>
      </c>
      <c r="AM38" s="29">
        <f aca="true" t="shared" si="37" ref="AM38:AM44">IF(L38&gt;M38,1,0)</f>
        <v>0</v>
      </c>
      <c r="AN38" s="29">
        <f aca="true" t="shared" si="38" ref="AN38:AN44">IF(M38&gt;L38,1,0)</f>
        <v>0</v>
      </c>
      <c r="AO38" s="29">
        <f aca="true" t="shared" si="39" ref="AO38:AO44">IF(N38&gt;O38,1,0)</f>
        <v>0</v>
      </c>
      <c r="AP38" s="29">
        <f aca="true" t="shared" si="40" ref="AP38:AP44">IF(O38&gt;N38,1,0)</f>
        <v>0</v>
      </c>
    </row>
    <row r="39" spans="1:42" ht="12.75">
      <c r="A39" s="84">
        <v>10</v>
      </c>
      <c r="B39" s="154">
        <v>39336</v>
      </c>
      <c r="C39" s="86"/>
      <c r="D39" s="87" t="str">
        <f aca="true" t="shared" si="41" ref="D39:D44">D38</f>
        <v>Erfenbach</v>
      </c>
      <c r="E39" s="88" t="str">
        <f>E9</f>
        <v>Erlenbach/Morlautern</v>
      </c>
      <c r="F39" s="89">
        <v>25</v>
      </c>
      <c r="G39" s="90">
        <v>22</v>
      </c>
      <c r="H39" s="91">
        <v>25</v>
      </c>
      <c r="I39" s="92">
        <v>21</v>
      </c>
      <c r="J39" s="89">
        <v>25</v>
      </c>
      <c r="K39" s="90">
        <v>14</v>
      </c>
      <c r="L39" s="91"/>
      <c r="M39" s="92"/>
      <c r="N39" s="89"/>
      <c r="O39" s="90"/>
      <c r="P39" s="93">
        <f aca="true" t="shared" si="42" ref="P39:P44">IF(F39="","",F39+H39+J39+L39+N39)</f>
        <v>75</v>
      </c>
      <c r="Q39" s="107">
        <f t="shared" si="27"/>
        <v>57</v>
      </c>
      <c r="R39" s="93">
        <f aca="true" t="shared" si="43" ref="R39:R44">IF(F39="","",AG39+AI39+AK39+AM39+AO39)</f>
        <v>3</v>
      </c>
      <c r="S39" s="107">
        <f t="shared" si="28"/>
        <v>0</v>
      </c>
      <c r="T39" s="93">
        <f aca="true" t="shared" si="44" ref="T39:T44">IF(R39="","",IF(R39=3,2,0))</f>
        <v>2</v>
      </c>
      <c r="U39" s="107">
        <f t="shared" si="29"/>
        <v>0</v>
      </c>
      <c r="V39" s="281"/>
      <c r="W39" s="282"/>
      <c r="X39" s="282"/>
      <c r="Y39" s="282"/>
      <c r="Z39" s="282"/>
      <c r="AA39" s="282"/>
      <c r="AB39" s="283"/>
      <c r="AC39" s="284">
        <f ca="1" t="shared" si="30"/>
      </c>
      <c r="AD39" s="285"/>
      <c r="AE39" s="286">
        <f aca="true" ca="1" t="shared" si="45" ref="AE39:AE44">IF(U39&lt;&gt;"","",IF(C39="","",IF(C39&lt;TODAY(),"offen","")))</f>
      </c>
      <c r="AF39" s="287"/>
      <c r="AG39" s="29">
        <f t="shared" si="31"/>
        <v>1</v>
      </c>
      <c r="AH39" s="29">
        <f t="shared" si="32"/>
        <v>0</v>
      </c>
      <c r="AI39" s="29">
        <f t="shared" si="33"/>
        <v>1</v>
      </c>
      <c r="AJ39" s="29">
        <f t="shared" si="34"/>
        <v>0</v>
      </c>
      <c r="AK39" s="29">
        <f t="shared" si="35"/>
        <v>1</v>
      </c>
      <c r="AL39" s="29">
        <f t="shared" si="36"/>
        <v>0</v>
      </c>
      <c r="AM39" s="29">
        <f t="shared" si="37"/>
        <v>0</v>
      </c>
      <c r="AN39" s="29">
        <f t="shared" si="38"/>
        <v>0</v>
      </c>
      <c r="AO39" s="29">
        <f t="shared" si="39"/>
        <v>0</v>
      </c>
      <c r="AP39" s="29">
        <f t="shared" si="40"/>
        <v>0</v>
      </c>
    </row>
    <row r="40" spans="1:42" ht="12.75">
      <c r="A40" s="84">
        <v>6</v>
      </c>
      <c r="B40" s="154">
        <v>39224</v>
      </c>
      <c r="C40" s="86"/>
      <c r="D40" s="87" t="str">
        <f t="shared" si="41"/>
        <v>Erfenbach</v>
      </c>
      <c r="E40" s="88" t="str">
        <f>E12</f>
        <v>Hütschenhausen</v>
      </c>
      <c r="F40" s="89">
        <v>19</v>
      </c>
      <c r="G40" s="90">
        <v>25</v>
      </c>
      <c r="H40" s="91">
        <v>21</v>
      </c>
      <c r="I40" s="92">
        <v>25</v>
      </c>
      <c r="J40" s="89">
        <v>17</v>
      </c>
      <c r="K40" s="90">
        <v>25</v>
      </c>
      <c r="L40" s="91"/>
      <c r="M40" s="92"/>
      <c r="N40" s="89"/>
      <c r="O40" s="90"/>
      <c r="P40" s="93">
        <f t="shared" si="42"/>
        <v>57</v>
      </c>
      <c r="Q40" s="107">
        <f t="shared" si="27"/>
        <v>75</v>
      </c>
      <c r="R40" s="93">
        <f t="shared" si="43"/>
        <v>0</v>
      </c>
      <c r="S40" s="107">
        <f t="shared" si="28"/>
        <v>3</v>
      </c>
      <c r="T40" s="93">
        <f t="shared" si="44"/>
        <v>0</v>
      </c>
      <c r="U40" s="107">
        <f t="shared" si="29"/>
        <v>2</v>
      </c>
      <c r="V40" s="281"/>
      <c r="W40" s="282"/>
      <c r="X40" s="282"/>
      <c r="Y40" s="282"/>
      <c r="Z40" s="282"/>
      <c r="AA40" s="282"/>
      <c r="AB40" s="283"/>
      <c r="AC40" s="284">
        <f ca="1" t="shared" si="30"/>
      </c>
      <c r="AD40" s="285"/>
      <c r="AE40" s="286">
        <f ca="1" t="shared" si="45"/>
      </c>
      <c r="AF40" s="287"/>
      <c r="AG40" s="29">
        <f t="shared" si="31"/>
        <v>0</v>
      </c>
      <c r="AH40" s="29">
        <f t="shared" si="32"/>
        <v>1</v>
      </c>
      <c r="AI40" s="29">
        <f t="shared" si="33"/>
        <v>0</v>
      </c>
      <c r="AJ40" s="29">
        <f t="shared" si="34"/>
        <v>1</v>
      </c>
      <c r="AK40" s="29">
        <f t="shared" si="35"/>
        <v>0</v>
      </c>
      <c r="AL40" s="29">
        <f t="shared" si="36"/>
        <v>1</v>
      </c>
      <c r="AM40" s="29">
        <f t="shared" si="37"/>
        <v>0</v>
      </c>
      <c r="AN40" s="29">
        <f t="shared" si="38"/>
        <v>0</v>
      </c>
      <c r="AO40" s="29">
        <f t="shared" si="39"/>
        <v>0</v>
      </c>
      <c r="AP40" s="29">
        <f t="shared" si="40"/>
        <v>0</v>
      </c>
    </row>
    <row r="41" spans="1:42" ht="12.75">
      <c r="A41" s="84">
        <v>9</v>
      </c>
      <c r="B41" s="154">
        <v>39322</v>
      </c>
      <c r="C41" s="86"/>
      <c r="D41" s="87" t="str">
        <f t="shared" si="41"/>
        <v>Erfenbach</v>
      </c>
      <c r="E41" s="88" t="str">
        <f>E15</f>
        <v>Katzweiler</v>
      </c>
      <c r="F41" s="89">
        <v>25</v>
      </c>
      <c r="G41" s="90">
        <v>15</v>
      </c>
      <c r="H41" s="91">
        <v>25</v>
      </c>
      <c r="I41" s="92">
        <v>19</v>
      </c>
      <c r="J41" s="89">
        <v>25</v>
      </c>
      <c r="K41" s="90">
        <v>12</v>
      </c>
      <c r="L41" s="91"/>
      <c r="M41" s="92"/>
      <c r="N41" s="89"/>
      <c r="O41" s="90"/>
      <c r="P41" s="93">
        <f t="shared" si="42"/>
        <v>75</v>
      </c>
      <c r="Q41" s="107">
        <f t="shared" si="27"/>
        <v>46</v>
      </c>
      <c r="R41" s="93">
        <f t="shared" si="43"/>
        <v>3</v>
      </c>
      <c r="S41" s="107">
        <f t="shared" si="28"/>
        <v>0</v>
      </c>
      <c r="T41" s="93">
        <f t="shared" si="44"/>
        <v>2</v>
      </c>
      <c r="U41" s="107">
        <f t="shared" si="29"/>
        <v>0</v>
      </c>
      <c r="V41" s="281"/>
      <c r="W41" s="282"/>
      <c r="X41" s="282"/>
      <c r="Y41" s="282"/>
      <c r="Z41" s="282"/>
      <c r="AA41" s="282"/>
      <c r="AB41" s="283"/>
      <c r="AC41" s="284">
        <f ca="1" t="shared" si="30"/>
      </c>
      <c r="AD41" s="285"/>
      <c r="AE41" s="286">
        <f ca="1" t="shared" si="45"/>
      </c>
      <c r="AF41" s="287"/>
      <c r="AG41" s="29">
        <f t="shared" si="31"/>
        <v>1</v>
      </c>
      <c r="AH41" s="29">
        <f t="shared" si="32"/>
        <v>0</v>
      </c>
      <c r="AI41" s="29">
        <f t="shared" si="33"/>
        <v>1</v>
      </c>
      <c r="AJ41" s="29">
        <f t="shared" si="34"/>
        <v>0</v>
      </c>
      <c r="AK41" s="29">
        <f t="shared" si="35"/>
        <v>1</v>
      </c>
      <c r="AL41" s="29">
        <f t="shared" si="36"/>
        <v>0</v>
      </c>
      <c r="AM41" s="29">
        <f t="shared" si="37"/>
        <v>0</v>
      </c>
      <c r="AN41" s="29">
        <f t="shared" si="38"/>
        <v>0</v>
      </c>
      <c r="AO41" s="29">
        <f t="shared" si="39"/>
        <v>0</v>
      </c>
      <c r="AP41" s="29">
        <f t="shared" si="40"/>
        <v>0</v>
      </c>
    </row>
    <row r="42" spans="1:42" ht="12.75">
      <c r="A42" s="84">
        <v>12</v>
      </c>
      <c r="B42" s="154">
        <v>39357</v>
      </c>
      <c r="C42" s="86"/>
      <c r="D42" s="87" t="str">
        <f t="shared" si="41"/>
        <v>Erfenbach</v>
      </c>
      <c r="E42" s="88" t="str">
        <f>E18</f>
        <v>Linden</v>
      </c>
      <c r="F42" s="89">
        <v>25</v>
      </c>
      <c r="G42" s="90">
        <v>21</v>
      </c>
      <c r="H42" s="91">
        <v>25</v>
      </c>
      <c r="I42" s="92">
        <v>11</v>
      </c>
      <c r="J42" s="89">
        <v>20</v>
      </c>
      <c r="K42" s="90">
        <v>25</v>
      </c>
      <c r="L42" s="91">
        <v>12</v>
      </c>
      <c r="M42" s="92">
        <v>25</v>
      </c>
      <c r="N42" s="89">
        <v>11</v>
      </c>
      <c r="O42" s="90">
        <v>15</v>
      </c>
      <c r="P42" s="93">
        <f t="shared" si="42"/>
        <v>93</v>
      </c>
      <c r="Q42" s="107">
        <f t="shared" si="27"/>
        <v>97</v>
      </c>
      <c r="R42" s="93">
        <f t="shared" si="43"/>
        <v>2</v>
      </c>
      <c r="S42" s="107">
        <f t="shared" si="28"/>
        <v>3</v>
      </c>
      <c r="T42" s="93">
        <f t="shared" si="44"/>
        <v>0</v>
      </c>
      <c r="U42" s="107">
        <f t="shared" si="29"/>
        <v>2</v>
      </c>
      <c r="V42" s="281"/>
      <c r="W42" s="282"/>
      <c r="X42" s="282"/>
      <c r="Y42" s="282"/>
      <c r="Z42" s="282"/>
      <c r="AA42" s="282"/>
      <c r="AB42" s="283"/>
      <c r="AC42" s="284">
        <f ca="1" t="shared" si="30"/>
      </c>
      <c r="AD42" s="285"/>
      <c r="AE42" s="286">
        <f ca="1" t="shared" si="45"/>
      </c>
      <c r="AF42" s="287"/>
      <c r="AG42" s="29">
        <f t="shared" si="31"/>
        <v>1</v>
      </c>
      <c r="AH42" s="29">
        <f t="shared" si="32"/>
        <v>0</v>
      </c>
      <c r="AI42" s="29">
        <f t="shared" si="33"/>
        <v>1</v>
      </c>
      <c r="AJ42" s="29">
        <f t="shared" si="34"/>
        <v>0</v>
      </c>
      <c r="AK42" s="29">
        <f t="shared" si="35"/>
        <v>0</v>
      </c>
      <c r="AL42" s="29">
        <f t="shared" si="36"/>
        <v>1</v>
      </c>
      <c r="AM42" s="29">
        <f t="shared" si="37"/>
        <v>0</v>
      </c>
      <c r="AN42" s="29">
        <f t="shared" si="38"/>
        <v>1</v>
      </c>
      <c r="AO42" s="29">
        <f t="shared" si="39"/>
        <v>0</v>
      </c>
      <c r="AP42" s="29">
        <f t="shared" si="40"/>
        <v>1</v>
      </c>
    </row>
    <row r="43" spans="1:42" ht="12.75">
      <c r="A43" s="84">
        <v>7</v>
      </c>
      <c r="B43" s="154">
        <v>39245</v>
      </c>
      <c r="C43" s="86"/>
      <c r="D43" s="87" t="str">
        <f t="shared" si="41"/>
        <v>Erfenbach</v>
      </c>
      <c r="E43" s="88" t="str">
        <f>E21</f>
        <v>Miesau I</v>
      </c>
      <c r="F43" s="89">
        <v>25</v>
      </c>
      <c r="G43" s="90">
        <v>18</v>
      </c>
      <c r="H43" s="91">
        <v>24</v>
      </c>
      <c r="I43" s="92">
        <v>26</v>
      </c>
      <c r="J43" s="89">
        <v>25</v>
      </c>
      <c r="K43" s="90">
        <v>19</v>
      </c>
      <c r="L43" s="91">
        <v>25</v>
      </c>
      <c r="M43" s="92">
        <v>23</v>
      </c>
      <c r="N43" s="89"/>
      <c r="O43" s="90"/>
      <c r="P43" s="93">
        <f t="shared" si="42"/>
        <v>99</v>
      </c>
      <c r="Q43" s="107">
        <f t="shared" si="27"/>
        <v>86</v>
      </c>
      <c r="R43" s="93">
        <f t="shared" si="43"/>
        <v>3</v>
      </c>
      <c r="S43" s="107">
        <f t="shared" si="28"/>
        <v>1</v>
      </c>
      <c r="T43" s="93">
        <f t="shared" si="44"/>
        <v>2</v>
      </c>
      <c r="U43" s="107">
        <f t="shared" si="29"/>
        <v>0</v>
      </c>
      <c r="V43" s="281"/>
      <c r="W43" s="282"/>
      <c r="X43" s="282"/>
      <c r="Y43" s="282"/>
      <c r="Z43" s="282"/>
      <c r="AA43" s="282"/>
      <c r="AB43" s="283"/>
      <c r="AC43" s="284">
        <f ca="1" t="shared" si="30"/>
      </c>
      <c r="AD43" s="285"/>
      <c r="AE43" s="286">
        <f ca="1" t="shared" si="45"/>
      </c>
      <c r="AF43" s="287"/>
      <c r="AG43" s="29">
        <f t="shared" si="31"/>
        <v>1</v>
      </c>
      <c r="AH43" s="29">
        <f t="shared" si="32"/>
        <v>0</v>
      </c>
      <c r="AI43" s="29">
        <f t="shared" si="33"/>
        <v>0</v>
      </c>
      <c r="AJ43" s="29">
        <f t="shared" si="34"/>
        <v>1</v>
      </c>
      <c r="AK43" s="29">
        <f t="shared" si="35"/>
        <v>1</v>
      </c>
      <c r="AL43" s="29">
        <f t="shared" si="36"/>
        <v>0</v>
      </c>
      <c r="AM43" s="29">
        <f t="shared" si="37"/>
        <v>1</v>
      </c>
      <c r="AN43" s="29">
        <f t="shared" si="38"/>
        <v>0</v>
      </c>
      <c r="AO43" s="29">
        <f t="shared" si="39"/>
        <v>0</v>
      </c>
      <c r="AP43" s="29">
        <f t="shared" si="40"/>
        <v>0</v>
      </c>
    </row>
    <row r="44" spans="1:42" ht="13.5" thickBot="1">
      <c r="A44" s="95">
        <v>1</v>
      </c>
      <c r="B44" s="153">
        <v>39119</v>
      </c>
      <c r="C44" s="97"/>
      <c r="D44" s="98" t="str">
        <f t="shared" si="41"/>
        <v>Erfenbach</v>
      </c>
      <c r="E44" s="99" t="str">
        <f>E24</f>
        <v>Trippstadt</v>
      </c>
      <c r="F44" s="100">
        <v>25</v>
      </c>
      <c r="G44" s="101">
        <v>18</v>
      </c>
      <c r="H44" s="102">
        <v>25</v>
      </c>
      <c r="I44" s="103">
        <v>15</v>
      </c>
      <c r="J44" s="100">
        <v>27</v>
      </c>
      <c r="K44" s="101">
        <v>25</v>
      </c>
      <c r="L44" s="102"/>
      <c r="M44" s="103"/>
      <c r="N44" s="100"/>
      <c r="O44" s="101"/>
      <c r="P44" s="104">
        <f t="shared" si="42"/>
        <v>77</v>
      </c>
      <c r="Q44" s="108">
        <f t="shared" si="27"/>
        <v>58</v>
      </c>
      <c r="R44" s="104">
        <f t="shared" si="43"/>
        <v>3</v>
      </c>
      <c r="S44" s="108">
        <f t="shared" si="28"/>
        <v>0</v>
      </c>
      <c r="T44" s="104">
        <f t="shared" si="44"/>
        <v>2</v>
      </c>
      <c r="U44" s="108">
        <f t="shared" si="29"/>
        <v>0</v>
      </c>
      <c r="V44" s="274"/>
      <c r="W44" s="275"/>
      <c r="X44" s="275"/>
      <c r="Y44" s="275"/>
      <c r="Z44" s="275"/>
      <c r="AA44" s="275"/>
      <c r="AB44" s="276"/>
      <c r="AC44" s="277">
        <f ca="1" t="shared" si="30"/>
      </c>
      <c r="AD44" s="278"/>
      <c r="AE44" s="279">
        <f ca="1" t="shared" si="45"/>
      </c>
      <c r="AF44" s="280"/>
      <c r="AG44" s="29">
        <f t="shared" si="31"/>
        <v>1</v>
      </c>
      <c r="AH44" s="29">
        <f t="shared" si="32"/>
        <v>0</v>
      </c>
      <c r="AI44" s="29">
        <f t="shared" si="33"/>
        <v>1</v>
      </c>
      <c r="AJ44" s="29">
        <f t="shared" si="34"/>
        <v>0</v>
      </c>
      <c r="AK44" s="29">
        <f t="shared" si="35"/>
        <v>1</v>
      </c>
      <c r="AL44" s="29">
        <f t="shared" si="36"/>
        <v>0</v>
      </c>
      <c r="AM44" s="29">
        <f t="shared" si="37"/>
        <v>0</v>
      </c>
      <c r="AN44" s="29">
        <f t="shared" si="38"/>
        <v>0</v>
      </c>
      <c r="AO44" s="29">
        <f t="shared" si="39"/>
        <v>0</v>
      </c>
      <c r="AP44" s="29">
        <f t="shared" si="40"/>
        <v>0</v>
      </c>
    </row>
    <row r="45" spans="22:29" ht="13.5" thickBot="1">
      <c r="V45" s="30"/>
      <c r="W45" s="30"/>
      <c r="X45" s="15"/>
      <c r="Y45" s="15"/>
      <c r="Z45" s="15"/>
      <c r="AA45" s="15"/>
      <c r="AB45" s="15"/>
      <c r="AC45" s="15"/>
    </row>
    <row r="46" spans="1:42" ht="12.75">
      <c r="A46" s="73">
        <v>12</v>
      </c>
      <c r="B46" s="155">
        <v>39359</v>
      </c>
      <c r="C46" s="75"/>
      <c r="D46" s="76" t="str">
        <f>E9</f>
        <v>Erlenbach/Morlautern</v>
      </c>
      <c r="E46" s="77" t="str">
        <f>E3</f>
        <v>Altenglan</v>
      </c>
      <c r="F46" s="78">
        <v>25</v>
      </c>
      <c r="G46" s="79">
        <v>20</v>
      </c>
      <c r="H46" s="80">
        <v>25</v>
      </c>
      <c r="I46" s="81">
        <v>22</v>
      </c>
      <c r="J46" s="78">
        <v>21</v>
      </c>
      <c r="K46" s="79">
        <v>25</v>
      </c>
      <c r="L46" s="80">
        <v>25</v>
      </c>
      <c r="M46" s="81">
        <v>14</v>
      </c>
      <c r="N46" s="78"/>
      <c r="O46" s="79"/>
      <c r="P46" s="82">
        <f>IF(F46="","",F46+H46+J46+L46+N46)</f>
        <v>96</v>
      </c>
      <c r="Q46" s="106">
        <f aca="true" t="shared" si="46" ref="Q46:Q52">IF(G46="","",G46+I46+K46+M46+O46)</f>
        <v>81</v>
      </c>
      <c r="R46" s="82">
        <f>IF(F46="","",AG46+AI46+AK46+AM46+AO46)</f>
        <v>3</v>
      </c>
      <c r="S46" s="106">
        <f aca="true" t="shared" si="47" ref="S46:S52">IF(G46="","",AH46+AJ46+AL46+AN46+AP46)</f>
        <v>1</v>
      </c>
      <c r="T46" s="82">
        <f>IF(R46="","",IF(R46=3,2,0))</f>
        <v>2</v>
      </c>
      <c r="U46" s="106">
        <f aca="true" t="shared" si="48" ref="U46:U52">IF(S46="","",IF(S46=3,2,0))</f>
        <v>0</v>
      </c>
      <c r="V46" s="288"/>
      <c r="W46" s="289"/>
      <c r="X46" s="289"/>
      <c r="Y46" s="289"/>
      <c r="Z46" s="289"/>
      <c r="AA46" s="289"/>
      <c r="AB46" s="290"/>
      <c r="AC46" s="291">
        <f aca="true" ca="1" t="shared" si="49" ref="AC46:AC52">IF(U46&lt;&gt;"","",IF(C46&lt;&gt;"","verlegt",IF(B46&lt;TODAY(),"offen","")))</f>
      </c>
      <c r="AD46" s="292"/>
      <c r="AE46" s="293">
        <f ca="1">IF(U46&lt;&gt;"","",IF(C46="","",IF(C46&lt;TODAY(),"offen","")))</f>
      </c>
      <c r="AF46" s="294"/>
      <c r="AG46" s="29">
        <f aca="true" t="shared" si="50" ref="AG46:AG52">IF(F46&gt;G46,1,0)</f>
        <v>1</v>
      </c>
      <c r="AH46" s="29">
        <f aca="true" t="shared" si="51" ref="AH46:AH52">IF(G46&gt;F46,1,0)</f>
        <v>0</v>
      </c>
      <c r="AI46" s="29">
        <f aca="true" t="shared" si="52" ref="AI46:AI52">IF(H46&gt;I46,1,0)</f>
        <v>1</v>
      </c>
      <c r="AJ46" s="29">
        <f aca="true" t="shared" si="53" ref="AJ46:AJ52">IF(I46&gt;H46,1,0)</f>
        <v>0</v>
      </c>
      <c r="AK46" s="29">
        <f aca="true" t="shared" si="54" ref="AK46:AK52">IF(J46&gt;K46,1,0)</f>
        <v>0</v>
      </c>
      <c r="AL46" s="29">
        <f aca="true" t="shared" si="55" ref="AL46:AL52">IF(K46&gt;J46,1,0)</f>
        <v>1</v>
      </c>
      <c r="AM46" s="29">
        <f aca="true" t="shared" si="56" ref="AM46:AM52">IF(L46&gt;M46,1,0)</f>
        <v>1</v>
      </c>
      <c r="AN46" s="29">
        <f aca="true" t="shared" si="57" ref="AN46:AN52">IF(M46&gt;L46,1,0)</f>
        <v>0</v>
      </c>
      <c r="AO46" s="29">
        <f aca="true" t="shared" si="58" ref="AO46:AO52">IF(N46&gt;O46,1,0)</f>
        <v>0</v>
      </c>
      <c r="AP46" s="29">
        <f aca="true" t="shared" si="59" ref="AP46:AP52">IF(O46&gt;N46,1,0)</f>
        <v>0</v>
      </c>
    </row>
    <row r="47" spans="1:42" ht="12.75">
      <c r="A47" s="84">
        <v>3</v>
      </c>
      <c r="B47" s="154">
        <v>39156</v>
      </c>
      <c r="C47" s="86"/>
      <c r="D47" s="87" t="str">
        <f aca="true" t="shared" si="60" ref="D47:D52">D46</f>
        <v>Erlenbach/Morlautern</v>
      </c>
      <c r="E47" s="88" t="str">
        <f>E6</f>
        <v>Erfenbach</v>
      </c>
      <c r="F47" s="89">
        <v>16</v>
      </c>
      <c r="G47" s="90">
        <v>25</v>
      </c>
      <c r="H47" s="91">
        <v>25</v>
      </c>
      <c r="I47" s="92">
        <v>13</v>
      </c>
      <c r="J47" s="89">
        <v>25</v>
      </c>
      <c r="K47" s="90">
        <v>20</v>
      </c>
      <c r="L47" s="91">
        <v>13</v>
      </c>
      <c r="M47" s="92">
        <v>25</v>
      </c>
      <c r="N47" s="89">
        <v>11</v>
      </c>
      <c r="O47" s="90">
        <v>15</v>
      </c>
      <c r="P47" s="93">
        <f aca="true" t="shared" si="61" ref="P47:P52">IF(F47="","",F47+H47+J47+L47+N47)</f>
        <v>90</v>
      </c>
      <c r="Q47" s="107">
        <f t="shared" si="46"/>
        <v>98</v>
      </c>
      <c r="R47" s="93">
        <f aca="true" t="shared" si="62" ref="R47:R52">IF(F47="","",AG47+AI47+AK47+AM47+AO47)</f>
        <v>2</v>
      </c>
      <c r="S47" s="107">
        <f t="shared" si="47"/>
        <v>3</v>
      </c>
      <c r="T47" s="93">
        <f aca="true" t="shared" si="63" ref="T47:T52">IF(R47="","",IF(R47=3,2,0))</f>
        <v>0</v>
      </c>
      <c r="U47" s="107">
        <f t="shared" si="48"/>
        <v>2</v>
      </c>
      <c r="V47" s="281"/>
      <c r="W47" s="282"/>
      <c r="X47" s="282"/>
      <c r="Y47" s="282"/>
      <c r="Z47" s="282"/>
      <c r="AA47" s="282"/>
      <c r="AB47" s="283"/>
      <c r="AC47" s="284">
        <f ca="1" t="shared" si="49"/>
      </c>
      <c r="AD47" s="285"/>
      <c r="AE47" s="286">
        <f aca="true" ca="1" t="shared" si="64" ref="AE47:AE52">IF(U47&lt;&gt;"","",IF(C47="","",IF(C47&lt;TODAY(),"offen","")))</f>
      </c>
      <c r="AF47" s="287"/>
      <c r="AG47" s="29">
        <f t="shared" si="50"/>
        <v>0</v>
      </c>
      <c r="AH47" s="29">
        <f t="shared" si="51"/>
        <v>1</v>
      </c>
      <c r="AI47" s="29">
        <f t="shared" si="52"/>
        <v>1</v>
      </c>
      <c r="AJ47" s="29">
        <f t="shared" si="53"/>
        <v>0</v>
      </c>
      <c r="AK47" s="29">
        <f t="shared" si="54"/>
        <v>1</v>
      </c>
      <c r="AL47" s="29">
        <f t="shared" si="55"/>
        <v>0</v>
      </c>
      <c r="AM47" s="29">
        <f t="shared" si="56"/>
        <v>0</v>
      </c>
      <c r="AN47" s="29">
        <f t="shared" si="57"/>
        <v>1</v>
      </c>
      <c r="AO47" s="29">
        <f t="shared" si="58"/>
        <v>0</v>
      </c>
      <c r="AP47" s="29">
        <f t="shared" si="59"/>
        <v>1</v>
      </c>
    </row>
    <row r="48" spans="1:42" ht="12.75">
      <c r="A48" s="84">
        <v>9</v>
      </c>
      <c r="B48" s="154">
        <v>39324</v>
      </c>
      <c r="C48" s="86"/>
      <c r="D48" s="87" t="str">
        <f t="shared" si="60"/>
        <v>Erlenbach/Morlautern</v>
      </c>
      <c r="E48" s="88" t="str">
        <f>E12</f>
        <v>Hütschenhausen</v>
      </c>
      <c r="F48" s="89">
        <v>25</v>
      </c>
      <c r="G48" s="90">
        <v>21</v>
      </c>
      <c r="H48" s="91">
        <v>25</v>
      </c>
      <c r="I48" s="92">
        <v>21</v>
      </c>
      <c r="J48" s="89">
        <v>17</v>
      </c>
      <c r="K48" s="90">
        <v>25</v>
      </c>
      <c r="L48" s="91">
        <v>25</v>
      </c>
      <c r="M48" s="92">
        <v>20</v>
      </c>
      <c r="N48" s="89"/>
      <c r="O48" s="90"/>
      <c r="P48" s="93">
        <f t="shared" si="61"/>
        <v>92</v>
      </c>
      <c r="Q48" s="107">
        <f t="shared" si="46"/>
        <v>87</v>
      </c>
      <c r="R48" s="93">
        <f t="shared" si="62"/>
        <v>3</v>
      </c>
      <c r="S48" s="107">
        <f t="shared" si="47"/>
        <v>1</v>
      </c>
      <c r="T48" s="93">
        <f t="shared" si="63"/>
        <v>2</v>
      </c>
      <c r="U48" s="107">
        <f t="shared" si="48"/>
        <v>0</v>
      </c>
      <c r="V48" s="281"/>
      <c r="W48" s="282"/>
      <c r="X48" s="282"/>
      <c r="Y48" s="282"/>
      <c r="Z48" s="282"/>
      <c r="AA48" s="282"/>
      <c r="AB48" s="283"/>
      <c r="AC48" s="284">
        <f ca="1" t="shared" si="49"/>
      </c>
      <c r="AD48" s="285"/>
      <c r="AE48" s="286">
        <f ca="1" t="shared" si="64"/>
      </c>
      <c r="AF48" s="287"/>
      <c r="AG48" s="29">
        <f t="shared" si="50"/>
        <v>1</v>
      </c>
      <c r="AH48" s="29">
        <f t="shared" si="51"/>
        <v>0</v>
      </c>
      <c r="AI48" s="29">
        <f t="shared" si="52"/>
        <v>1</v>
      </c>
      <c r="AJ48" s="29">
        <f t="shared" si="53"/>
        <v>0</v>
      </c>
      <c r="AK48" s="29">
        <f t="shared" si="54"/>
        <v>0</v>
      </c>
      <c r="AL48" s="29">
        <f t="shared" si="55"/>
        <v>1</v>
      </c>
      <c r="AM48" s="29">
        <f t="shared" si="56"/>
        <v>1</v>
      </c>
      <c r="AN48" s="29">
        <f t="shared" si="57"/>
        <v>0</v>
      </c>
      <c r="AO48" s="29">
        <f t="shared" si="58"/>
        <v>0</v>
      </c>
      <c r="AP48" s="29">
        <f t="shared" si="59"/>
        <v>0</v>
      </c>
    </row>
    <row r="49" spans="1:42" ht="12.75">
      <c r="A49" s="84">
        <v>1</v>
      </c>
      <c r="B49" s="154">
        <v>39121</v>
      </c>
      <c r="C49" s="86"/>
      <c r="D49" s="87" t="str">
        <f t="shared" si="60"/>
        <v>Erlenbach/Morlautern</v>
      </c>
      <c r="E49" s="88" t="str">
        <f>E15</f>
        <v>Katzweiler</v>
      </c>
      <c r="F49" s="89">
        <v>25</v>
      </c>
      <c r="G49" s="90">
        <v>20</v>
      </c>
      <c r="H49" s="91">
        <v>25</v>
      </c>
      <c r="I49" s="92">
        <v>13</v>
      </c>
      <c r="J49" s="89">
        <v>25</v>
      </c>
      <c r="K49" s="90">
        <v>23</v>
      </c>
      <c r="L49" s="91"/>
      <c r="M49" s="92"/>
      <c r="N49" s="89"/>
      <c r="O49" s="90"/>
      <c r="P49" s="93">
        <f t="shared" si="61"/>
        <v>75</v>
      </c>
      <c r="Q49" s="107">
        <f t="shared" si="46"/>
        <v>56</v>
      </c>
      <c r="R49" s="93">
        <f t="shared" si="62"/>
        <v>3</v>
      </c>
      <c r="S49" s="107">
        <f t="shared" si="47"/>
        <v>0</v>
      </c>
      <c r="T49" s="93">
        <f t="shared" si="63"/>
        <v>2</v>
      </c>
      <c r="U49" s="107">
        <f t="shared" si="48"/>
        <v>0</v>
      </c>
      <c r="V49" s="281"/>
      <c r="W49" s="282"/>
      <c r="X49" s="282"/>
      <c r="Y49" s="282"/>
      <c r="Z49" s="282"/>
      <c r="AA49" s="282"/>
      <c r="AB49" s="283"/>
      <c r="AC49" s="284">
        <f ca="1" t="shared" si="49"/>
      </c>
      <c r="AD49" s="285"/>
      <c r="AE49" s="286">
        <f ca="1" t="shared" si="64"/>
      </c>
      <c r="AF49" s="287"/>
      <c r="AG49" s="29">
        <f t="shared" si="50"/>
        <v>1</v>
      </c>
      <c r="AH49" s="29">
        <f t="shared" si="51"/>
        <v>0</v>
      </c>
      <c r="AI49" s="29">
        <f t="shared" si="52"/>
        <v>1</v>
      </c>
      <c r="AJ49" s="29">
        <f t="shared" si="53"/>
        <v>0</v>
      </c>
      <c r="AK49" s="29">
        <f t="shared" si="54"/>
        <v>1</v>
      </c>
      <c r="AL49" s="29">
        <f t="shared" si="55"/>
        <v>0</v>
      </c>
      <c r="AM49" s="29">
        <f t="shared" si="56"/>
        <v>0</v>
      </c>
      <c r="AN49" s="29">
        <f t="shared" si="57"/>
        <v>0</v>
      </c>
      <c r="AO49" s="29">
        <f t="shared" si="58"/>
        <v>0</v>
      </c>
      <c r="AP49" s="29">
        <f t="shared" si="59"/>
        <v>0</v>
      </c>
    </row>
    <row r="50" spans="1:42" ht="12.75">
      <c r="A50" s="84">
        <v>7</v>
      </c>
      <c r="B50" s="154">
        <v>39247</v>
      </c>
      <c r="C50" s="156">
        <v>39352</v>
      </c>
      <c r="D50" s="87" t="str">
        <f t="shared" si="60"/>
        <v>Erlenbach/Morlautern</v>
      </c>
      <c r="E50" s="88" t="str">
        <f>E18</f>
        <v>Linden</v>
      </c>
      <c r="F50" s="89">
        <v>25</v>
      </c>
      <c r="G50" s="90">
        <v>20</v>
      </c>
      <c r="H50" s="91">
        <v>19</v>
      </c>
      <c r="I50" s="92">
        <v>25</v>
      </c>
      <c r="J50" s="89">
        <v>25</v>
      </c>
      <c r="K50" s="90">
        <v>19</v>
      </c>
      <c r="L50" s="91">
        <v>22</v>
      </c>
      <c r="M50" s="92">
        <v>25</v>
      </c>
      <c r="N50" s="89">
        <v>15</v>
      </c>
      <c r="O50" s="90">
        <v>5</v>
      </c>
      <c r="P50" s="93">
        <f t="shared" si="61"/>
        <v>106</v>
      </c>
      <c r="Q50" s="107">
        <f t="shared" si="46"/>
        <v>94</v>
      </c>
      <c r="R50" s="93">
        <f t="shared" si="62"/>
        <v>3</v>
      </c>
      <c r="S50" s="107">
        <f t="shared" si="47"/>
        <v>2</v>
      </c>
      <c r="T50" s="93">
        <f t="shared" si="63"/>
        <v>2</v>
      </c>
      <c r="U50" s="107">
        <f t="shared" si="48"/>
        <v>0</v>
      </c>
      <c r="V50" s="281"/>
      <c r="W50" s="282"/>
      <c r="X50" s="282"/>
      <c r="Y50" s="282"/>
      <c r="Z50" s="282"/>
      <c r="AA50" s="282"/>
      <c r="AB50" s="283"/>
      <c r="AC50" s="284">
        <f ca="1" t="shared" si="49"/>
      </c>
      <c r="AD50" s="285"/>
      <c r="AE50" s="286">
        <f ca="1" t="shared" si="64"/>
      </c>
      <c r="AF50" s="287"/>
      <c r="AG50" s="29">
        <f t="shared" si="50"/>
        <v>1</v>
      </c>
      <c r="AH50" s="29">
        <f t="shared" si="51"/>
        <v>0</v>
      </c>
      <c r="AI50" s="29">
        <f t="shared" si="52"/>
        <v>0</v>
      </c>
      <c r="AJ50" s="29">
        <f t="shared" si="53"/>
        <v>1</v>
      </c>
      <c r="AK50" s="29">
        <f t="shared" si="54"/>
        <v>1</v>
      </c>
      <c r="AL50" s="29">
        <f t="shared" si="55"/>
        <v>0</v>
      </c>
      <c r="AM50" s="29">
        <f t="shared" si="56"/>
        <v>0</v>
      </c>
      <c r="AN50" s="29">
        <f t="shared" si="57"/>
        <v>1</v>
      </c>
      <c r="AO50" s="29">
        <f t="shared" si="58"/>
        <v>1</v>
      </c>
      <c r="AP50" s="29">
        <f t="shared" si="59"/>
        <v>0</v>
      </c>
    </row>
    <row r="51" spans="1:42" ht="12.75">
      <c r="A51" s="84">
        <v>11</v>
      </c>
      <c r="B51" s="154">
        <v>39345</v>
      </c>
      <c r="C51" s="156">
        <v>39394</v>
      </c>
      <c r="D51" s="87" t="str">
        <f t="shared" si="60"/>
        <v>Erlenbach/Morlautern</v>
      </c>
      <c r="E51" s="88" t="str">
        <f>E21</f>
        <v>Miesau I</v>
      </c>
      <c r="F51" s="89">
        <v>25</v>
      </c>
      <c r="G51" s="90">
        <v>0</v>
      </c>
      <c r="H51" s="91">
        <v>25</v>
      </c>
      <c r="I51" s="92">
        <v>0</v>
      </c>
      <c r="J51" s="89">
        <v>25</v>
      </c>
      <c r="K51" s="90">
        <v>0</v>
      </c>
      <c r="L51" s="91"/>
      <c r="M51" s="92"/>
      <c r="N51" s="89"/>
      <c r="O51" s="90"/>
      <c r="P51" s="93">
        <f t="shared" si="61"/>
        <v>75</v>
      </c>
      <c r="Q51" s="107">
        <f t="shared" si="46"/>
        <v>0</v>
      </c>
      <c r="R51" s="93">
        <f t="shared" si="62"/>
        <v>3</v>
      </c>
      <c r="S51" s="107">
        <f t="shared" si="47"/>
        <v>0</v>
      </c>
      <c r="T51" s="93">
        <f t="shared" si="63"/>
        <v>2</v>
      </c>
      <c r="U51" s="107">
        <f t="shared" si="48"/>
        <v>0</v>
      </c>
      <c r="V51" s="281"/>
      <c r="W51" s="282"/>
      <c r="X51" s="282"/>
      <c r="Y51" s="282"/>
      <c r="Z51" s="282"/>
      <c r="AA51" s="282"/>
      <c r="AB51" s="283"/>
      <c r="AC51" s="284">
        <f ca="1" t="shared" si="49"/>
      </c>
      <c r="AD51" s="285"/>
      <c r="AE51" s="286">
        <f ca="1" t="shared" si="64"/>
      </c>
      <c r="AF51" s="287"/>
      <c r="AG51" s="29">
        <f t="shared" si="50"/>
        <v>1</v>
      </c>
      <c r="AH51" s="29">
        <f t="shared" si="51"/>
        <v>0</v>
      </c>
      <c r="AI51" s="29">
        <f t="shared" si="52"/>
        <v>1</v>
      </c>
      <c r="AJ51" s="29">
        <f t="shared" si="53"/>
        <v>0</v>
      </c>
      <c r="AK51" s="29">
        <f t="shared" si="54"/>
        <v>1</v>
      </c>
      <c r="AL51" s="29">
        <f t="shared" si="55"/>
        <v>0</v>
      </c>
      <c r="AM51" s="29">
        <f t="shared" si="56"/>
        <v>0</v>
      </c>
      <c r="AN51" s="29">
        <f t="shared" si="57"/>
        <v>0</v>
      </c>
      <c r="AO51" s="29">
        <f t="shared" si="58"/>
        <v>0</v>
      </c>
      <c r="AP51" s="29">
        <f t="shared" si="59"/>
        <v>0</v>
      </c>
    </row>
    <row r="52" spans="1:42" ht="13.5" thickBot="1">
      <c r="A52" s="95">
        <v>6</v>
      </c>
      <c r="B52" s="153">
        <v>39226</v>
      </c>
      <c r="C52" s="97"/>
      <c r="D52" s="98" t="str">
        <f t="shared" si="60"/>
        <v>Erlenbach/Morlautern</v>
      </c>
      <c r="E52" s="99" t="str">
        <f>E24</f>
        <v>Trippstadt</v>
      </c>
      <c r="F52" s="100">
        <v>25</v>
      </c>
      <c r="G52" s="101">
        <v>15</v>
      </c>
      <c r="H52" s="102">
        <v>24</v>
      </c>
      <c r="I52" s="103">
        <v>26</v>
      </c>
      <c r="J52" s="100">
        <v>16</v>
      </c>
      <c r="K52" s="101">
        <v>25</v>
      </c>
      <c r="L52" s="102">
        <v>25</v>
      </c>
      <c r="M52" s="103">
        <v>14</v>
      </c>
      <c r="N52" s="100">
        <v>15</v>
      </c>
      <c r="O52" s="101">
        <v>7</v>
      </c>
      <c r="P52" s="104">
        <f t="shared" si="61"/>
        <v>105</v>
      </c>
      <c r="Q52" s="108">
        <f t="shared" si="46"/>
        <v>87</v>
      </c>
      <c r="R52" s="104">
        <f t="shared" si="62"/>
        <v>3</v>
      </c>
      <c r="S52" s="108">
        <f t="shared" si="47"/>
        <v>2</v>
      </c>
      <c r="T52" s="104">
        <f t="shared" si="63"/>
        <v>2</v>
      </c>
      <c r="U52" s="108">
        <f t="shared" si="48"/>
        <v>0</v>
      </c>
      <c r="V52" s="274"/>
      <c r="W52" s="275"/>
      <c r="X52" s="275"/>
      <c r="Y52" s="275"/>
      <c r="Z52" s="275"/>
      <c r="AA52" s="275"/>
      <c r="AB52" s="276"/>
      <c r="AC52" s="277">
        <f ca="1" t="shared" si="49"/>
      </c>
      <c r="AD52" s="278"/>
      <c r="AE52" s="279">
        <f ca="1" t="shared" si="64"/>
      </c>
      <c r="AF52" s="280"/>
      <c r="AG52" s="29">
        <f t="shared" si="50"/>
        <v>1</v>
      </c>
      <c r="AH52" s="29">
        <f t="shared" si="51"/>
        <v>0</v>
      </c>
      <c r="AI52" s="29">
        <f t="shared" si="52"/>
        <v>0</v>
      </c>
      <c r="AJ52" s="29">
        <f t="shared" si="53"/>
        <v>1</v>
      </c>
      <c r="AK52" s="29">
        <f t="shared" si="54"/>
        <v>0</v>
      </c>
      <c r="AL52" s="29">
        <f t="shared" si="55"/>
        <v>1</v>
      </c>
      <c r="AM52" s="29">
        <f t="shared" si="56"/>
        <v>1</v>
      </c>
      <c r="AN52" s="29">
        <f t="shared" si="57"/>
        <v>0</v>
      </c>
      <c r="AO52" s="29">
        <f t="shared" si="58"/>
        <v>1</v>
      </c>
      <c r="AP52" s="29">
        <f t="shared" si="59"/>
        <v>0</v>
      </c>
    </row>
    <row r="53" spans="22:29" ht="13.5" thickBot="1">
      <c r="V53" s="30"/>
      <c r="W53" s="30"/>
      <c r="X53" s="15"/>
      <c r="Y53" s="15"/>
      <c r="Z53" s="15"/>
      <c r="AA53" s="15"/>
      <c r="AB53" s="15"/>
      <c r="AC53" s="15"/>
    </row>
    <row r="54" spans="1:42" ht="12.75">
      <c r="A54" s="73">
        <v>14</v>
      </c>
      <c r="B54" s="155">
        <v>39398</v>
      </c>
      <c r="C54" s="75"/>
      <c r="D54" s="76" t="str">
        <f>E12</f>
        <v>Hütschenhausen</v>
      </c>
      <c r="E54" s="77" t="str">
        <f>E3</f>
        <v>Altenglan</v>
      </c>
      <c r="F54" s="78">
        <v>25</v>
      </c>
      <c r="G54" s="79">
        <v>22</v>
      </c>
      <c r="H54" s="80">
        <v>21</v>
      </c>
      <c r="I54" s="81">
        <v>25</v>
      </c>
      <c r="J54" s="78">
        <v>25</v>
      </c>
      <c r="K54" s="79">
        <v>12</v>
      </c>
      <c r="L54" s="80">
        <v>25</v>
      </c>
      <c r="M54" s="81">
        <v>23</v>
      </c>
      <c r="N54" s="78"/>
      <c r="O54" s="79"/>
      <c r="P54" s="82">
        <f>IF(F54="","",F54+H54+J54+L54+N54)</f>
        <v>96</v>
      </c>
      <c r="Q54" s="106">
        <f aca="true" t="shared" si="65" ref="Q54:Q60">IF(G54="","",G54+I54+K54+M54+O54)</f>
        <v>82</v>
      </c>
      <c r="R54" s="82">
        <f>IF(F54="","",AG54+AI54+AK54+AM54+AO54)</f>
        <v>3</v>
      </c>
      <c r="S54" s="106">
        <f aca="true" t="shared" si="66" ref="S54:S60">IF(G54="","",AH54+AJ54+AL54+AN54+AP54)</f>
        <v>1</v>
      </c>
      <c r="T54" s="82">
        <f>IF(R54="","",IF(R54=3,2,0))</f>
        <v>2</v>
      </c>
      <c r="U54" s="106">
        <f aca="true" t="shared" si="67" ref="U54:U60">IF(S54="","",IF(S54=3,2,0))</f>
        <v>0</v>
      </c>
      <c r="V54" s="288"/>
      <c r="W54" s="289"/>
      <c r="X54" s="289"/>
      <c r="Y54" s="289"/>
      <c r="Z54" s="289"/>
      <c r="AA54" s="289"/>
      <c r="AB54" s="290"/>
      <c r="AC54" s="291">
        <f aca="true" ca="1" t="shared" si="68" ref="AC54:AC60">IF(U54&lt;&gt;"","",IF(C54&lt;&gt;"","verlegt",IF(B54&lt;TODAY(),"offen","")))</f>
      </c>
      <c r="AD54" s="292"/>
      <c r="AE54" s="293">
        <f ca="1">IF(U54&lt;&gt;"","",IF(C54="","",IF(C54&lt;TODAY(),"offen","")))</f>
      </c>
      <c r="AF54" s="294"/>
      <c r="AG54" s="29">
        <f aca="true" t="shared" si="69" ref="AG54:AG60">IF(F54&gt;G54,1,0)</f>
        <v>1</v>
      </c>
      <c r="AH54" s="29">
        <f aca="true" t="shared" si="70" ref="AH54:AH60">IF(G54&gt;F54,1,0)</f>
        <v>0</v>
      </c>
      <c r="AI54" s="29">
        <f aca="true" t="shared" si="71" ref="AI54:AI60">IF(H54&gt;I54,1,0)</f>
        <v>0</v>
      </c>
      <c r="AJ54" s="29">
        <f aca="true" t="shared" si="72" ref="AJ54:AJ60">IF(I54&gt;H54,1,0)</f>
        <v>1</v>
      </c>
      <c r="AK54" s="29">
        <f aca="true" t="shared" si="73" ref="AK54:AK60">IF(J54&gt;K54,1,0)</f>
        <v>1</v>
      </c>
      <c r="AL54" s="29">
        <f aca="true" t="shared" si="74" ref="AL54:AL60">IF(K54&gt;J54,1,0)</f>
        <v>0</v>
      </c>
      <c r="AM54" s="29">
        <f aca="true" t="shared" si="75" ref="AM54:AM60">IF(L54&gt;M54,1,0)</f>
        <v>1</v>
      </c>
      <c r="AN54" s="29">
        <f aca="true" t="shared" si="76" ref="AN54:AN60">IF(M54&gt;L54,1,0)</f>
        <v>0</v>
      </c>
      <c r="AO54" s="29">
        <f aca="true" t="shared" si="77" ref="AO54:AO60">IF(N54&gt;O54,1,0)</f>
        <v>0</v>
      </c>
      <c r="AP54" s="29">
        <f aca="true" t="shared" si="78" ref="AP54:AP60">IF(O54&gt;N54,1,0)</f>
        <v>0</v>
      </c>
    </row>
    <row r="55" spans="1:42" ht="12.75">
      <c r="A55" s="84">
        <v>13</v>
      </c>
      <c r="B55" s="154">
        <v>39384</v>
      </c>
      <c r="C55" s="86"/>
      <c r="D55" s="87" t="str">
        <f aca="true" t="shared" si="79" ref="D55:D60">D54</f>
        <v>Hütschenhausen</v>
      </c>
      <c r="E55" s="88" t="str">
        <f>E6</f>
        <v>Erfenbach</v>
      </c>
      <c r="F55" s="89">
        <v>19</v>
      </c>
      <c r="G55" s="90">
        <v>25</v>
      </c>
      <c r="H55" s="91">
        <v>25</v>
      </c>
      <c r="I55" s="92">
        <v>15</v>
      </c>
      <c r="J55" s="89">
        <v>25</v>
      </c>
      <c r="K55" s="90">
        <v>18</v>
      </c>
      <c r="L55" s="91">
        <v>25</v>
      </c>
      <c r="M55" s="92">
        <v>18</v>
      </c>
      <c r="N55" s="89"/>
      <c r="O55" s="90"/>
      <c r="P55" s="93">
        <f aca="true" t="shared" si="80" ref="P55:P60">IF(F55="","",F55+H55+J55+L55+N55)</f>
        <v>94</v>
      </c>
      <c r="Q55" s="107">
        <f t="shared" si="65"/>
        <v>76</v>
      </c>
      <c r="R55" s="93">
        <f aca="true" t="shared" si="81" ref="R55:R60">IF(F55="","",AG55+AI55+AK55+AM55+AO55)</f>
        <v>3</v>
      </c>
      <c r="S55" s="107">
        <f t="shared" si="66"/>
        <v>1</v>
      </c>
      <c r="T55" s="93">
        <f aca="true" t="shared" si="82" ref="T55:T60">IF(R55="","",IF(R55=3,2,0))</f>
        <v>2</v>
      </c>
      <c r="U55" s="107">
        <f t="shared" si="67"/>
        <v>0</v>
      </c>
      <c r="V55" s="281"/>
      <c r="W55" s="282"/>
      <c r="X55" s="282"/>
      <c r="Y55" s="282"/>
      <c r="Z55" s="282"/>
      <c r="AA55" s="282"/>
      <c r="AB55" s="283"/>
      <c r="AC55" s="284">
        <f ca="1" t="shared" si="68"/>
      </c>
      <c r="AD55" s="285"/>
      <c r="AE55" s="286">
        <f aca="true" ca="1" t="shared" si="83" ref="AE55:AE60">IF(U55&lt;&gt;"","",IF(C55="","",IF(C55&lt;TODAY(),"offen","")))</f>
      </c>
      <c r="AF55" s="287"/>
      <c r="AG55" s="29">
        <f t="shared" si="69"/>
        <v>0</v>
      </c>
      <c r="AH55" s="29">
        <f t="shared" si="70"/>
        <v>1</v>
      </c>
      <c r="AI55" s="29">
        <f t="shared" si="71"/>
        <v>1</v>
      </c>
      <c r="AJ55" s="29">
        <f t="shared" si="72"/>
        <v>0</v>
      </c>
      <c r="AK55" s="29">
        <f t="shared" si="73"/>
        <v>1</v>
      </c>
      <c r="AL55" s="29">
        <f t="shared" si="74"/>
        <v>0</v>
      </c>
      <c r="AM55" s="29">
        <f t="shared" si="75"/>
        <v>1</v>
      </c>
      <c r="AN55" s="29">
        <f t="shared" si="76"/>
        <v>0</v>
      </c>
      <c r="AO55" s="29">
        <f t="shared" si="77"/>
        <v>0</v>
      </c>
      <c r="AP55" s="29">
        <f t="shared" si="78"/>
        <v>0</v>
      </c>
    </row>
    <row r="56" spans="1:42" ht="12.75">
      <c r="A56" s="84">
        <v>2</v>
      </c>
      <c r="B56" s="154">
        <v>39139</v>
      </c>
      <c r="C56" s="86"/>
      <c r="D56" s="87" t="str">
        <f t="shared" si="79"/>
        <v>Hütschenhausen</v>
      </c>
      <c r="E56" s="88" t="str">
        <f>E9</f>
        <v>Erlenbach/Morlautern</v>
      </c>
      <c r="F56" s="89">
        <v>17</v>
      </c>
      <c r="G56" s="90">
        <v>25</v>
      </c>
      <c r="H56" s="91">
        <v>15</v>
      </c>
      <c r="I56" s="92">
        <v>25</v>
      </c>
      <c r="J56" s="89">
        <v>25</v>
      </c>
      <c r="K56" s="90">
        <v>18</v>
      </c>
      <c r="L56" s="91">
        <v>23</v>
      </c>
      <c r="M56" s="92">
        <v>25</v>
      </c>
      <c r="N56" s="89"/>
      <c r="O56" s="90"/>
      <c r="P56" s="93">
        <f t="shared" si="80"/>
        <v>80</v>
      </c>
      <c r="Q56" s="107">
        <f t="shared" si="65"/>
        <v>93</v>
      </c>
      <c r="R56" s="93">
        <f t="shared" si="81"/>
        <v>1</v>
      </c>
      <c r="S56" s="107">
        <f t="shared" si="66"/>
        <v>3</v>
      </c>
      <c r="T56" s="93">
        <f t="shared" si="82"/>
        <v>0</v>
      </c>
      <c r="U56" s="107">
        <f t="shared" si="67"/>
        <v>2</v>
      </c>
      <c r="V56" s="281"/>
      <c r="W56" s="282"/>
      <c r="X56" s="282"/>
      <c r="Y56" s="282"/>
      <c r="Z56" s="282"/>
      <c r="AA56" s="282"/>
      <c r="AB56" s="283"/>
      <c r="AC56" s="284">
        <f ca="1" t="shared" si="68"/>
      </c>
      <c r="AD56" s="285"/>
      <c r="AE56" s="286">
        <f ca="1" t="shared" si="83"/>
      </c>
      <c r="AF56" s="287"/>
      <c r="AG56" s="29">
        <f t="shared" si="69"/>
        <v>0</v>
      </c>
      <c r="AH56" s="29">
        <f t="shared" si="70"/>
        <v>1</v>
      </c>
      <c r="AI56" s="29">
        <f t="shared" si="71"/>
        <v>0</v>
      </c>
      <c r="AJ56" s="29">
        <f t="shared" si="72"/>
        <v>1</v>
      </c>
      <c r="AK56" s="29">
        <f t="shared" si="73"/>
        <v>1</v>
      </c>
      <c r="AL56" s="29">
        <f t="shared" si="74"/>
        <v>0</v>
      </c>
      <c r="AM56" s="29">
        <f t="shared" si="75"/>
        <v>0</v>
      </c>
      <c r="AN56" s="29">
        <f t="shared" si="76"/>
        <v>1</v>
      </c>
      <c r="AO56" s="29">
        <f t="shared" si="77"/>
        <v>0</v>
      </c>
      <c r="AP56" s="29">
        <f t="shared" si="78"/>
        <v>0</v>
      </c>
    </row>
    <row r="57" spans="1:42" ht="12.75">
      <c r="A57" s="84">
        <v>5</v>
      </c>
      <c r="B57" s="154">
        <v>39209</v>
      </c>
      <c r="C57" s="86"/>
      <c r="D57" s="87" t="str">
        <f t="shared" si="79"/>
        <v>Hütschenhausen</v>
      </c>
      <c r="E57" s="88" t="str">
        <f>E15</f>
        <v>Katzweiler</v>
      </c>
      <c r="F57" s="89">
        <v>22</v>
      </c>
      <c r="G57" s="90">
        <v>25</v>
      </c>
      <c r="H57" s="91">
        <v>21</v>
      </c>
      <c r="I57" s="92">
        <v>25</v>
      </c>
      <c r="J57" s="89">
        <v>25</v>
      </c>
      <c r="K57" s="90">
        <v>23</v>
      </c>
      <c r="L57" s="91">
        <v>11</v>
      </c>
      <c r="M57" s="92">
        <v>25</v>
      </c>
      <c r="N57" s="89"/>
      <c r="O57" s="90"/>
      <c r="P57" s="93">
        <f t="shared" si="80"/>
        <v>79</v>
      </c>
      <c r="Q57" s="107">
        <f t="shared" si="65"/>
        <v>98</v>
      </c>
      <c r="R57" s="93">
        <f t="shared" si="81"/>
        <v>1</v>
      </c>
      <c r="S57" s="107">
        <f t="shared" si="66"/>
        <v>3</v>
      </c>
      <c r="T57" s="93">
        <f t="shared" si="82"/>
        <v>0</v>
      </c>
      <c r="U57" s="107">
        <f t="shared" si="67"/>
        <v>2</v>
      </c>
      <c r="V57" s="281"/>
      <c r="W57" s="282"/>
      <c r="X57" s="282"/>
      <c r="Y57" s="282"/>
      <c r="Z57" s="282"/>
      <c r="AA57" s="282"/>
      <c r="AB57" s="283"/>
      <c r="AC57" s="284">
        <f ca="1" t="shared" si="68"/>
      </c>
      <c r="AD57" s="285"/>
      <c r="AE57" s="286">
        <f ca="1" t="shared" si="83"/>
      </c>
      <c r="AF57" s="287"/>
      <c r="AG57" s="29">
        <f t="shared" si="69"/>
        <v>0</v>
      </c>
      <c r="AH57" s="29">
        <f t="shared" si="70"/>
        <v>1</v>
      </c>
      <c r="AI57" s="29">
        <f t="shared" si="71"/>
        <v>0</v>
      </c>
      <c r="AJ57" s="29">
        <f t="shared" si="72"/>
        <v>1</v>
      </c>
      <c r="AK57" s="29">
        <f t="shared" si="73"/>
        <v>1</v>
      </c>
      <c r="AL57" s="29">
        <f t="shared" si="74"/>
        <v>0</v>
      </c>
      <c r="AM57" s="29">
        <f t="shared" si="75"/>
        <v>0</v>
      </c>
      <c r="AN57" s="29">
        <f t="shared" si="76"/>
        <v>1</v>
      </c>
      <c r="AO57" s="29">
        <f t="shared" si="77"/>
        <v>0</v>
      </c>
      <c r="AP57" s="29">
        <f t="shared" si="78"/>
        <v>0</v>
      </c>
    </row>
    <row r="58" spans="1:42" ht="12.75">
      <c r="A58" s="84">
        <v>8</v>
      </c>
      <c r="B58" s="154">
        <v>39258</v>
      </c>
      <c r="C58" s="86"/>
      <c r="D58" s="87" t="str">
        <f t="shared" si="79"/>
        <v>Hütschenhausen</v>
      </c>
      <c r="E58" s="88" t="str">
        <f>E18</f>
        <v>Linden</v>
      </c>
      <c r="F58" s="89">
        <v>25</v>
      </c>
      <c r="G58" s="90">
        <v>16</v>
      </c>
      <c r="H58" s="91">
        <v>19</v>
      </c>
      <c r="I58" s="92">
        <v>25</v>
      </c>
      <c r="J58" s="89">
        <v>25</v>
      </c>
      <c r="K58" s="90">
        <v>12</v>
      </c>
      <c r="L58" s="91">
        <v>25</v>
      </c>
      <c r="M58" s="92">
        <v>19</v>
      </c>
      <c r="N58" s="89"/>
      <c r="O58" s="90"/>
      <c r="P58" s="93">
        <f t="shared" si="80"/>
        <v>94</v>
      </c>
      <c r="Q58" s="107">
        <f t="shared" si="65"/>
        <v>72</v>
      </c>
      <c r="R58" s="93">
        <f t="shared" si="81"/>
        <v>3</v>
      </c>
      <c r="S58" s="107">
        <f t="shared" si="66"/>
        <v>1</v>
      </c>
      <c r="T58" s="93">
        <f t="shared" si="82"/>
        <v>2</v>
      </c>
      <c r="U58" s="107">
        <f t="shared" si="67"/>
        <v>0</v>
      </c>
      <c r="V58" s="281"/>
      <c r="W58" s="282"/>
      <c r="X58" s="282"/>
      <c r="Y58" s="282"/>
      <c r="Z58" s="282"/>
      <c r="AA58" s="282"/>
      <c r="AB58" s="283"/>
      <c r="AC58" s="284">
        <f ca="1" t="shared" si="68"/>
      </c>
      <c r="AD58" s="285"/>
      <c r="AE58" s="286">
        <f ca="1" t="shared" si="83"/>
      </c>
      <c r="AF58" s="287"/>
      <c r="AG58" s="29">
        <f t="shared" si="69"/>
        <v>1</v>
      </c>
      <c r="AH58" s="29">
        <f t="shared" si="70"/>
        <v>0</v>
      </c>
      <c r="AI58" s="29">
        <f t="shared" si="71"/>
        <v>0</v>
      </c>
      <c r="AJ58" s="29">
        <f t="shared" si="72"/>
        <v>1</v>
      </c>
      <c r="AK58" s="29">
        <f t="shared" si="73"/>
        <v>1</v>
      </c>
      <c r="AL58" s="29">
        <f t="shared" si="74"/>
        <v>0</v>
      </c>
      <c r="AM58" s="29">
        <f t="shared" si="75"/>
        <v>1</v>
      </c>
      <c r="AN58" s="29">
        <f t="shared" si="76"/>
        <v>0</v>
      </c>
      <c r="AO58" s="29">
        <f t="shared" si="77"/>
        <v>0</v>
      </c>
      <c r="AP58" s="29">
        <f t="shared" si="78"/>
        <v>0</v>
      </c>
    </row>
    <row r="59" spans="1:42" ht="12.75">
      <c r="A59" s="84">
        <v>3</v>
      </c>
      <c r="B59" s="154">
        <v>39153</v>
      </c>
      <c r="C59" s="86"/>
      <c r="D59" s="87" t="str">
        <f t="shared" si="79"/>
        <v>Hütschenhausen</v>
      </c>
      <c r="E59" s="88" t="str">
        <f>E21</f>
        <v>Miesau I</v>
      </c>
      <c r="F59" s="89">
        <v>25</v>
      </c>
      <c r="G59" s="90">
        <v>23</v>
      </c>
      <c r="H59" s="91">
        <v>25</v>
      </c>
      <c r="I59" s="92">
        <v>19</v>
      </c>
      <c r="J59" s="89">
        <v>18</v>
      </c>
      <c r="K59" s="90">
        <v>25</v>
      </c>
      <c r="L59" s="91">
        <v>21</v>
      </c>
      <c r="M59" s="92">
        <v>25</v>
      </c>
      <c r="N59" s="89">
        <v>17</v>
      </c>
      <c r="O59" s="90">
        <v>15</v>
      </c>
      <c r="P59" s="93">
        <f t="shared" si="80"/>
        <v>106</v>
      </c>
      <c r="Q59" s="107">
        <f t="shared" si="65"/>
        <v>107</v>
      </c>
      <c r="R59" s="93">
        <f t="shared" si="81"/>
        <v>3</v>
      </c>
      <c r="S59" s="107">
        <f t="shared" si="66"/>
        <v>2</v>
      </c>
      <c r="T59" s="93">
        <f t="shared" si="82"/>
        <v>2</v>
      </c>
      <c r="U59" s="107">
        <f t="shared" si="67"/>
        <v>0</v>
      </c>
      <c r="V59" s="281"/>
      <c r="W59" s="282"/>
      <c r="X59" s="282"/>
      <c r="Y59" s="282"/>
      <c r="Z59" s="282"/>
      <c r="AA59" s="282"/>
      <c r="AB59" s="283"/>
      <c r="AC59" s="284">
        <f ca="1" t="shared" si="68"/>
      </c>
      <c r="AD59" s="285"/>
      <c r="AE59" s="286">
        <f ca="1" t="shared" si="83"/>
      </c>
      <c r="AF59" s="287"/>
      <c r="AG59" s="29">
        <f t="shared" si="69"/>
        <v>1</v>
      </c>
      <c r="AH59" s="29">
        <f t="shared" si="70"/>
        <v>0</v>
      </c>
      <c r="AI59" s="29">
        <f t="shared" si="71"/>
        <v>1</v>
      </c>
      <c r="AJ59" s="29">
        <f t="shared" si="72"/>
        <v>0</v>
      </c>
      <c r="AK59" s="29">
        <f t="shared" si="73"/>
        <v>0</v>
      </c>
      <c r="AL59" s="29">
        <f t="shared" si="74"/>
        <v>1</v>
      </c>
      <c r="AM59" s="29">
        <f t="shared" si="75"/>
        <v>0</v>
      </c>
      <c r="AN59" s="29">
        <f t="shared" si="76"/>
        <v>1</v>
      </c>
      <c r="AO59" s="29">
        <f t="shared" si="77"/>
        <v>1</v>
      </c>
      <c r="AP59" s="29">
        <f t="shared" si="78"/>
        <v>0</v>
      </c>
    </row>
    <row r="60" spans="1:42" ht="13.5" thickBot="1">
      <c r="A60" s="95">
        <v>11</v>
      </c>
      <c r="B60" s="153">
        <v>39342</v>
      </c>
      <c r="C60" s="97"/>
      <c r="D60" s="98" t="str">
        <f t="shared" si="79"/>
        <v>Hütschenhausen</v>
      </c>
      <c r="E60" s="99" t="str">
        <f>E24</f>
        <v>Trippstadt</v>
      </c>
      <c r="F60" s="100">
        <v>25</v>
      </c>
      <c r="G60" s="101">
        <v>17</v>
      </c>
      <c r="H60" s="102">
        <v>23</v>
      </c>
      <c r="I60" s="103">
        <v>25</v>
      </c>
      <c r="J60" s="100">
        <v>25</v>
      </c>
      <c r="K60" s="101">
        <v>21</v>
      </c>
      <c r="L60" s="102">
        <v>25</v>
      </c>
      <c r="M60" s="103">
        <v>11</v>
      </c>
      <c r="N60" s="100"/>
      <c r="O60" s="101"/>
      <c r="P60" s="104">
        <f t="shared" si="80"/>
        <v>98</v>
      </c>
      <c r="Q60" s="108">
        <f t="shared" si="65"/>
        <v>74</v>
      </c>
      <c r="R60" s="104">
        <f t="shared" si="81"/>
        <v>3</v>
      </c>
      <c r="S60" s="108">
        <f t="shared" si="66"/>
        <v>1</v>
      </c>
      <c r="T60" s="104">
        <f t="shared" si="82"/>
        <v>2</v>
      </c>
      <c r="U60" s="108">
        <f t="shared" si="67"/>
        <v>0</v>
      </c>
      <c r="V60" s="274"/>
      <c r="W60" s="275"/>
      <c r="X60" s="275"/>
      <c r="Y60" s="275"/>
      <c r="Z60" s="275"/>
      <c r="AA60" s="275"/>
      <c r="AB60" s="276"/>
      <c r="AC60" s="277">
        <f ca="1" t="shared" si="68"/>
      </c>
      <c r="AD60" s="278"/>
      <c r="AE60" s="279">
        <f ca="1" t="shared" si="83"/>
      </c>
      <c r="AF60" s="280"/>
      <c r="AG60" s="29">
        <f t="shared" si="69"/>
        <v>1</v>
      </c>
      <c r="AH60" s="29">
        <f t="shared" si="70"/>
        <v>0</v>
      </c>
      <c r="AI60" s="29">
        <f t="shared" si="71"/>
        <v>0</v>
      </c>
      <c r="AJ60" s="29">
        <f t="shared" si="72"/>
        <v>1</v>
      </c>
      <c r="AK60" s="29">
        <f t="shared" si="73"/>
        <v>1</v>
      </c>
      <c r="AL60" s="29">
        <f t="shared" si="74"/>
        <v>0</v>
      </c>
      <c r="AM60" s="29">
        <f t="shared" si="75"/>
        <v>1</v>
      </c>
      <c r="AN60" s="29">
        <f t="shared" si="76"/>
        <v>0</v>
      </c>
      <c r="AO60" s="29">
        <f t="shared" si="77"/>
        <v>0</v>
      </c>
      <c r="AP60" s="29">
        <f t="shared" si="78"/>
        <v>0</v>
      </c>
    </row>
    <row r="61" spans="22:29" ht="13.5" thickBot="1">
      <c r="V61" s="30"/>
      <c r="W61" s="30"/>
      <c r="X61" s="15"/>
      <c r="Y61" s="15"/>
      <c r="Z61" s="15"/>
      <c r="AA61" s="15"/>
      <c r="AB61" s="15"/>
      <c r="AC61" s="15"/>
    </row>
    <row r="62" spans="1:42" ht="12.75">
      <c r="A62" s="73">
        <v>10</v>
      </c>
      <c r="B62" s="155">
        <v>39399</v>
      </c>
      <c r="C62" s="75"/>
      <c r="D62" s="76" t="str">
        <f>E15</f>
        <v>Katzweiler</v>
      </c>
      <c r="E62" s="77" t="str">
        <f>E3</f>
        <v>Altenglan</v>
      </c>
      <c r="F62" s="78">
        <v>25</v>
      </c>
      <c r="G62" s="79">
        <v>22</v>
      </c>
      <c r="H62" s="80">
        <v>25</v>
      </c>
      <c r="I62" s="81">
        <v>15</v>
      </c>
      <c r="J62" s="78">
        <v>28</v>
      </c>
      <c r="K62" s="79">
        <v>26</v>
      </c>
      <c r="L62" s="80"/>
      <c r="M62" s="81"/>
      <c r="N62" s="78"/>
      <c r="O62" s="79"/>
      <c r="P62" s="82">
        <f>IF(F62="","",F62+H62+J62+L62+N62)</f>
        <v>78</v>
      </c>
      <c r="Q62" s="106">
        <f aca="true" t="shared" si="84" ref="Q62:Q68">IF(G62="","",G62+I62+K62+M62+O62)</f>
        <v>63</v>
      </c>
      <c r="R62" s="82">
        <f>IF(F62="","",AG62+AI62+AK62+AM62+AO62)</f>
        <v>3</v>
      </c>
      <c r="S62" s="106">
        <f aca="true" t="shared" si="85" ref="S62:S68">IF(G62="","",AH62+AJ62+AL62+AN62+AP62)</f>
        <v>0</v>
      </c>
      <c r="T62" s="82">
        <f>IF(R62="","",IF(R62=3,2,0))</f>
        <v>2</v>
      </c>
      <c r="U62" s="106">
        <f aca="true" t="shared" si="86" ref="U62:U68">IF(S62="","",IF(S62=3,2,0))</f>
        <v>0</v>
      </c>
      <c r="V62" s="288"/>
      <c r="W62" s="289"/>
      <c r="X62" s="289"/>
      <c r="Y62" s="289"/>
      <c r="Z62" s="289"/>
      <c r="AA62" s="289"/>
      <c r="AB62" s="290"/>
      <c r="AC62" s="291">
        <f aca="true" ca="1" t="shared" si="87" ref="AC62:AC68">IF(U62&lt;&gt;"","",IF(C62&lt;&gt;"","verlegt",IF(B62&lt;TODAY(),"offen","")))</f>
      </c>
      <c r="AD62" s="292"/>
      <c r="AE62" s="293">
        <f ca="1">IF(U62&lt;&gt;"","",IF(C62="","",IF(C62&lt;TODAY(),"offen","")))</f>
      </c>
      <c r="AF62" s="294"/>
      <c r="AG62" s="29">
        <f aca="true" t="shared" si="88" ref="AG62:AG68">IF(F62&gt;G62,1,0)</f>
        <v>1</v>
      </c>
      <c r="AH62" s="29">
        <f aca="true" t="shared" si="89" ref="AH62:AH68">IF(G62&gt;F62,1,0)</f>
        <v>0</v>
      </c>
      <c r="AI62" s="29">
        <f aca="true" t="shared" si="90" ref="AI62:AI68">IF(H62&gt;I62,1,0)</f>
        <v>1</v>
      </c>
      <c r="AJ62" s="29">
        <f aca="true" t="shared" si="91" ref="AJ62:AJ68">IF(I62&gt;H62,1,0)</f>
        <v>0</v>
      </c>
      <c r="AK62" s="29">
        <f aca="true" t="shared" si="92" ref="AK62:AK68">IF(J62&gt;K62,1,0)</f>
        <v>1</v>
      </c>
      <c r="AL62" s="29">
        <f aca="true" t="shared" si="93" ref="AL62:AL68">IF(K62&gt;J62,1,0)</f>
        <v>0</v>
      </c>
      <c r="AM62" s="29">
        <f aca="true" t="shared" si="94" ref="AM62:AM68">IF(L62&gt;M62,1,0)</f>
        <v>0</v>
      </c>
      <c r="AN62" s="29">
        <f aca="true" t="shared" si="95" ref="AN62:AN68">IF(M62&gt;L62,1,0)</f>
        <v>0</v>
      </c>
      <c r="AO62" s="29">
        <f aca="true" t="shared" si="96" ref="AO62:AO68">IF(N62&gt;O62,1,0)</f>
        <v>0</v>
      </c>
      <c r="AP62" s="29">
        <f aca="true" t="shared" si="97" ref="AP62:AP68">IF(O62&gt;N62,1,0)</f>
        <v>0</v>
      </c>
    </row>
    <row r="63" spans="1:42" ht="12.75">
      <c r="A63" s="84">
        <v>2</v>
      </c>
      <c r="B63" s="154">
        <v>39142</v>
      </c>
      <c r="C63" s="86"/>
      <c r="D63" s="87" t="str">
        <f aca="true" t="shared" si="98" ref="D63:D68">D62</f>
        <v>Katzweiler</v>
      </c>
      <c r="E63" s="88" t="str">
        <f>E6</f>
        <v>Erfenbach</v>
      </c>
      <c r="F63" s="89">
        <v>25</v>
      </c>
      <c r="G63" s="90">
        <v>11</v>
      </c>
      <c r="H63" s="91">
        <v>24</v>
      </c>
      <c r="I63" s="92">
        <v>26</v>
      </c>
      <c r="J63" s="89">
        <v>25</v>
      </c>
      <c r="K63" s="90">
        <v>27</v>
      </c>
      <c r="L63" s="91">
        <v>25</v>
      </c>
      <c r="M63" s="92">
        <v>19</v>
      </c>
      <c r="N63" s="89">
        <v>15</v>
      </c>
      <c r="O63" s="90">
        <v>8</v>
      </c>
      <c r="P63" s="93">
        <f aca="true" t="shared" si="99" ref="P63:P68">IF(F63="","",F63+H63+J63+L63+N63)</f>
        <v>114</v>
      </c>
      <c r="Q63" s="107">
        <f t="shared" si="84"/>
        <v>91</v>
      </c>
      <c r="R63" s="93">
        <f aca="true" t="shared" si="100" ref="R63:R68">IF(F63="","",AG63+AI63+AK63+AM63+AO63)</f>
        <v>3</v>
      </c>
      <c r="S63" s="107">
        <f t="shared" si="85"/>
        <v>2</v>
      </c>
      <c r="T63" s="93">
        <f aca="true" t="shared" si="101" ref="T63:T68">IF(R63="","",IF(R63=3,2,0))</f>
        <v>2</v>
      </c>
      <c r="U63" s="107">
        <f t="shared" si="86"/>
        <v>0</v>
      </c>
      <c r="V63" s="281"/>
      <c r="W63" s="282"/>
      <c r="X63" s="282"/>
      <c r="Y63" s="282"/>
      <c r="Z63" s="282"/>
      <c r="AA63" s="282"/>
      <c r="AB63" s="283"/>
      <c r="AC63" s="284">
        <f ca="1" t="shared" si="87"/>
      </c>
      <c r="AD63" s="285"/>
      <c r="AE63" s="286">
        <f aca="true" ca="1" t="shared" si="102" ref="AE63:AE68">IF(U63&lt;&gt;"","",IF(C63="","",IF(C63&lt;TODAY(),"offen","")))</f>
      </c>
      <c r="AF63" s="287"/>
      <c r="AG63" s="29">
        <f t="shared" si="88"/>
        <v>1</v>
      </c>
      <c r="AH63" s="29">
        <f t="shared" si="89"/>
        <v>0</v>
      </c>
      <c r="AI63" s="29">
        <f t="shared" si="90"/>
        <v>0</v>
      </c>
      <c r="AJ63" s="29">
        <f t="shared" si="91"/>
        <v>1</v>
      </c>
      <c r="AK63" s="29">
        <f t="shared" si="92"/>
        <v>0</v>
      </c>
      <c r="AL63" s="29">
        <f t="shared" si="93"/>
        <v>1</v>
      </c>
      <c r="AM63" s="29">
        <f t="shared" si="94"/>
        <v>1</v>
      </c>
      <c r="AN63" s="29">
        <f t="shared" si="95"/>
        <v>0</v>
      </c>
      <c r="AO63" s="29">
        <f t="shared" si="96"/>
        <v>1</v>
      </c>
      <c r="AP63" s="29">
        <f t="shared" si="97"/>
        <v>0</v>
      </c>
    </row>
    <row r="64" spans="1:42" ht="12.75">
      <c r="A64" s="84">
        <v>8</v>
      </c>
      <c r="B64" s="154">
        <v>39261</v>
      </c>
      <c r="C64" s="86"/>
      <c r="D64" s="87" t="str">
        <f t="shared" si="98"/>
        <v>Katzweiler</v>
      </c>
      <c r="E64" s="88" t="str">
        <f>E9</f>
        <v>Erlenbach/Morlautern</v>
      </c>
      <c r="F64" s="89">
        <v>18</v>
      </c>
      <c r="G64" s="90">
        <v>25</v>
      </c>
      <c r="H64" s="91">
        <v>25</v>
      </c>
      <c r="I64" s="92">
        <v>19</v>
      </c>
      <c r="J64" s="89">
        <v>21</v>
      </c>
      <c r="K64" s="90">
        <v>25</v>
      </c>
      <c r="L64" s="91">
        <v>25</v>
      </c>
      <c r="M64" s="92">
        <v>22</v>
      </c>
      <c r="N64" s="89">
        <v>12</v>
      </c>
      <c r="O64" s="90">
        <v>15</v>
      </c>
      <c r="P64" s="93">
        <f t="shared" si="99"/>
        <v>101</v>
      </c>
      <c r="Q64" s="107">
        <f t="shared" si="84"/>
        <v>106</v>
      </c>
      <c r="R64" s="93">
        <f t="shared" si="100"/>
        <v>2</v>
      </c>
      <c r="S64" s="107">
        <f t="shared" si="85"/>
        <v>3</v>
      </c>
      <c r="T64" s="93">
        <f t="shared" si="101"/>
        <v>0</v>
      </c>
      <c r="U64" s="107">
        <f t="shared" si="86"/>
        <v>2</v>
      </c>
      <c r="V64" s="281"/>
      <c r="W64" s="282"/>
      <c r="X64" s="282"/>
      <c r="Y64" s="282"/>
      <c r="Z64" s="282"/>
      <c r="AA64" s="282"/>
      <c r="AB64" s="283"/>
      <c r="AC64" s="284">
        <f ca="1" t="shared" si="87"/>
      </c>
      <c r="AD64" s="285"/>
      <c r="AE64" s="286">
        <f ca="1" t="shared" si="102"/>
      </c>
      <c r="AF64" s="287"/>
      <c r="AG64" s="29">
        <f t="shared" si="88"/>
        <v>0</v>
      </c>
      <c r="AH64" s="29">
        <f t="shared" si="89"/>
        <v>1</v>
      </c>
      <c r="AI64" s="29">
        <f t="shared" si="90"/>
        <v>1</v>
      </c>
      <c r="AJ64" s="29">
        <f t="shared" si="91"/>
        <v>0</v>
      </c>
      <c r="AK64" s="29">
        <f t="shared" si="92"/>
        <v>0</v>
      </c>
      <c r="AL64" s="29">
        <f t="shared" si="93"/>
        <v>1</v>
      </c>
      <c r="AM64" s="29">
        <f t="shared" si="94"/>
        <v>1</v>
      </c>
      <c r="AN64" s="29">
        <f t="shared" si="95"/>
        <v>0</v>
      </c>
      <c r="AO64" s="29">
        <f t="shared" si="96"/>
        <v>0</v>
      </c>
      <c r="AP64" s="29">
        <f t="shared" si="97"/>
        <v>1</v>
      </c>
    </row>
    <row r="65" spans="1:42" ht="12.75">
      <c r="A65" s="84">
        <v>12</v>
      </c>
      <c r="B65" s="154">
        <v>39359</v>
      </c>
      <c r="C65" s="156">
        <v>39373</v>
      </c>
      <c r="D65" s="87" t="str">
        <f t="shared" si="98"/>
        <v>Katzweiler</v>
      </c>
      <c r="E65" s="88" t="str">
        <f>E12</f>
        <v>Hütschenhausen</v>
      </c>
      <c r="F65" s="89">
        <v>18</v>
      </c>
      <c r="G65" s="90">
        <v>25</v>
      </c>
      <c r="H65" s="91">
        <v>14</v>
      </c>
      <c r="I65" s="92">
        <v>25</v>
      </c>
      <c r="J65" s="89">
        <v>14</v>
      </c>
      <c r="K65" s="90">
        <v>25</v>
      </c>
      <c r="L65" s="91"/>
      <c r="M65" s="92"/>
      <c r="N65" s="89"/>
      <c r="O65" s="90"/>
      <c r="P65" s="93">
        <f t="shared" si="99"/>
        <v>46</v>
      </c>
      <c r="Q65" s="107">
        <f t="shared" si="84"/>
        <v>75</v>
      </c>
      <c r="R65" s="93">
        <f t="shared" si="100"/>
        <v>0</v>
      </c>
      <c r="S65" s="107">
        <f t="shared" si="85"/>
        <v>3</v>
      </c>
      <c r="T65" s="93">
        <f t="shared" si="101"/>
        <v>0</v>
      </c>
      <c r="U65" s="107">
        <f t="shared" si="86"/>
        <v>2</v>
      </c>
      <c r="V65" s="281"/>
      <c r="W65" s="282"/>
      <c r="X65" s="282"/>
      <c r="Y65" s="282"/>
      <c r="Z65" s="282"/>
      <c r="AA65" s="282"/>
      <c r="AB65" s="283"/>
      <c r="AC65" s="284">
        <f ca="1" t="shared" si="87"/>
      </c>
      <c r="AD65" s="285"/>
      <c r="AE65" s="286">
        <f ca="1" t="shared" si="102"/>
      </c>
      <c r="AF65" s="287"/>
      <c r="AG65" s="29">
        <f t="shared" si="88"/>
        <v>0</v>
      </c>
      <c r="AH65" s="29">
        <f t="shared" si="89"/>
        <v>1</v>
      </c>
      <c r="AI65" s="29">
        <f t="shared" si="90"/>
        <v>0</v>
      </c>
      <c r="AJ65" s="29">
        <f t="shared" si="91"/>
        <v>1</v>
      </c>
      <c r="AK65" s="29">
        <f t="shared" si="92"/>
        <v>0</v>
      </c>
      <c r="AL65" s="29">
        <f t="shared" si="93"/>
        <v>1</v>
      </c>
      <c r="AM65" s="29">
        <f t="shared" si="94"/>
        <v>0</v>
      </c>
      <c r="AN65" s="29">
        <f t="shared" si="95"/>
        <v>0</v>
      </c>
      <c r="AO65" s="29">
        <f t="shared" si="96"/>
        <v>0</v>
      </c>
      <c r="AP65" s="29">
        <f t="shared" si="97"/>
        <v>0</v>
      </c>
    </row>
    <row r="66" spans="1:42" ht="12.75">
      <c r="A66" s="84">
        <v>4</v>
      </c>
      <c r="B66" s="154">
        <v>39198</v>
      </c>
      <c r="C66" s="86"/>
      <c r="D66" s="87" t="str">
        <f t="shared" si="98"/>
        <v>Katzweiler</v>
      </c>
      <c r="E66" s="88" t="str">
        <f>E18</f>
        <v>Linden</v>
      </c>
      <c r="F66" s="89">
        <v>20</v>
      </c>
      <c r="G66" s="90">
        <v>25</v>
      </c>
      <c r="H66" s="91">
        <v>25</v>
      </c>
      <c r="I66" s="92">
        <v>13</v>
      </c>
      <c r="J66" s="89">
        <v>25</v>
      </c>
      <c r="K66" s="90">
        <v>19</v>
      </c>
      <c r="L66" s="91">
        <v>25</v>
      </c>
      <c r="M66" s="92">
        <v>21</v>
      </c>
      <c r="N66" s="89"/>
      <c r="O66" s="90"/>
      <c r="P66" s="93">
        <f t="shared" si="99"/>
        <v>95</v>
      </c>
      <c r="Q66" s="107">
        <f t="shared" si="84"/>
        <v>78</v>
      </c>
      <c r="R66" s="93">
        <f t="shared" si="100"/>
        <v>3</v>
      </c>
      <c r="S66" s="107">
        <f t="shared" si="85"/>
        <v>1</v>
      </c>
      <c r="T66" s="93">
        <f t="shared" si="101"/>
        <v>2</v>
      </c>
      <c r="U66" s="107">
        <f t="shared" si="86"/>
        <v>0</v>
      </c>
      <c r="V66" s="281"/>
      <c r="W66" s="282"/>
      <c r="X66" s="282"/>
      <c r="Y66" s="282"/>
      <c r="Z66" s="282"/>
      <c r="AA66" s="282"/>
      <c r="AB66" s="283"/>
      <c r="AC66" s="284">
        <f ca="1" t="shared" si="87"/>
      </c>
      <c r="AD66" s="285"/>
      <c r="AE66" s="286">
        <f ca="1" t="shared" si="102"/>
      </c>
      <c r="AF66" s="287"/>
      <c r="AG66" s="29">
        <f t="shared" si="88"/>
        <v>0</v>
      </c>
      <c r="AH66" s="29">
        <f t="shared" si="89"/>
        <v>1</v>
      </c>
      <c r="AI66" s="29">
        <f t="shared" si="90"/>
        <v>1</v>
      </c>
      <c r="AJ66" s="29">
        <f t="shared" si="91"/>
        <v>0</v>
      </c>
      <c r="AK66" s="29">
        <f t="shared" si="92"/>
        <v>1</v>
      </c>
      <c r="AL66" s="29">
        <f t="shared" si="93"/>
        <v>0</v>
      </c>
      <c r="AM66" s="29">
        <f t="shared" si="94"/>
        <v>1</v>
      </c>
      <c r="AN66" s="29">
        <f t="shared" si="95"/>
        <v>0</v>
      </c>
      <c r="AO66" s="29">
        <f t="shared" si="96"/>
        <v>0</v>
      </c>
      <c r="AP66" s="29">
        <f t="shared" si="97"/>
        <v>0</v>
      </c>
    </row>
    <row r="67" spans="1:42" ht="12.75">
      <c r="A67" s="84">
        <v>6</v>
      </c>
      <c r="B67" s="154">
        <v>39226</v>
      </c>
      <c r="C67" s="86"/>
      <c r="D67" s="87" t="str">
        <f t="shared" si="98"/>
        <v>Katzweiler</v>
      </c>
      <c r="E67" s="88" t="str">
        <f>E21</f>
        <v>Miesau I</v>
      </c>
      <c r="F67" s="89">
        <v>25</v>
      </c>
      <c r="G67" s="90">
        <v>14</v>
      </c>
      <c r="H67" s="91">
        <v>15</v>
      </c>
      <c r="I67" s="92">
        <v>25</v>
      </c>
      <c r="J67" s="89">
        <v>21</v>
      </c>
      <c r="K67" s="90">
        <v>25</v>
      </c>
      <c r="L67" s="91">
        <v>25</v>
      </c>
      <c r="M67" s="92">
        <v>18</v>
      </c>
      <c r="N67" s="89">
        <v>15</v>
      </c>
      <c r="O67" s="90">
        <v>10</v>
      </c>
      <c r="P67" s="93">
        <f t="shared" si="99"/>
        <v>101</v>
      </c>
      <c r="Q67" s="107">
        <f t="shared" si="84"/>
        <v>92</v>
      </c>
      <c r="R67" s="93">
        <f t="shared" si="100"/>
        <v>3</v>
      </c>
      <c r="S67" s="107">
        <f t="shared" si="85"/>
        <v>2</v>
      </c>
      <c r="T67" s="93">
        <f t="shared" si="101"/>
        <v>2</v>
      </c>
      <c r="U67" s="107">
        <f t="shared" si="86"/>
        <v>0</v>
      </c>
      <c r="V67" s="281"/>
      <c r="W67" s="282"/>
      <c r="X67" s="282"/>
      <c r="Y67" s="282"/>
      <c r="Z67" s="282"/>
      <c r="AA67" s="282"/>
      <c r="AB67" s="283"/>
      <c r="AC67" s="284">
        <f ca="1" t="shared" si="87"/>
      </c>
      <c r="AD67" s="285"/>
      <c r="AE67" s="286">
        <f ca="1" t="shared" si="102"/>
      </c>
      <c r="AF67" s="287"/>
      <c r="AG67" s="29">
        <f t="shared" si="88"/>
        <v>1</v>
      </c>
      <c r="AH67" s="29">
        <f t="shared" si="89"/>
        <v>0</v>
      </c>
      <c r="AI67" s="29">
        <f t="shared" si="90"/>
        <v>0</v>
      </c>
      <c r="AJ67" s="29">
        <f t="shared" si="91"/>
        <v>1</v>
      </c>
      <c r="AK67" s="29">
        <f t="shared" si="92"/>
        <v>0</v>
      </c>
      <c r="AL67" s="29">
        <f t="shared" si="93"/>
        <v>1</v>
      </c>
      <c r="AM67" s="29">
        <f t="shared" si="94"/>
        <v>1</v>
      </c>
      <c r="AN67" s="29">
        <f t="shared" si="95"/>
        <v>0</v>
      </c>
      <c r="AO67" s="29">
        <f t="shared" si="96"/>
        <v>1</v>
      </c>
      <c r="AP67" s="29">
        <f t="shared" si="97"/>
        <v>0</v>
      </c>
    </row>
    <row r="68" spans="1:42" ht="13.5" thickBot="1">
      <c r="A68" s="95">
        <v>7</v>
      </c>
      <c r="B68" s="153">
        <v>39247</v>
      </c>
      <c r="C68" s="97"/>
      <c r="D68" s="98" t="str">
        <f t="shared" si="98"/>
        <v>Katzweiler</v>
      </c>
      <c r="E68" s="99" t="str">
        <f>E24</f>
        <v>Trippstadt</v>
      </c>
      <c r="F68" s="100">
        <v>25</v>
      </c>
      <c r="G68" s="101">
        <v>11</v>
      </c>
      <c r="H68" s="102">
        <v>25</v>
      </c>
      <c r="I68" s="103">
        <v>21</v>
      </c>
      <c r="J68" s="100">
        <v>25</v>
      </c>
      <c r="K68" s="101">
        <v>23</v>
      </c>
      <c r="L68" s="102"/>
      <c r="M68" s="103"/>
      <c r="N68" s="100"/>
      <c r="O68" s="101"/>
      <c r="P68" s="104">
        <f t="shared" si="99"/>
        <v>75</v>
      </c>
      <c r="Q68" s="108">
        <f t="shared" si="84"/>
        <v>55</v>
      </c>
      <c r="R68" s="104">
        <f t="shared" si="100"/>
        <v>3</v>
      </c>
      <c r="S68" s="108">
        <f t="shared" si="85"/>
        <v>0</v>
      </c>
      <c r="T68" s="104">
        <f t="shared" si="101"/>
        <v>2</v>
      </c>
      <c r="U68" s="108">
        <f t="shared" si="86"/>
        <v>0</v>
      </c>
      <c r="V68" s="274"/>
      <c r="W68" s="275"/>
      <c r="X68" s="275"/>
      <c r="Y68" s="275"/>
      <c r="Z68" s="275"/>
      <c r="AA68" s="275"/>
      <c r="AB68" s="276"/>
      <c r="AC68" s="277">
        <f ca="1" t="shared" si="87"/>
      </c>
      <c r="AD68" s="278"/>
      <c r="AE68" s="279">
        <f ca="1" t="shared" si="102"/>
      </c>
      <c r="AF68" s="280"/>
      <c r="AG68" s="29">
        <f t="shared" si="88"/>
        <v>1</v>
      </c>
      <c r="AH68" s="29">
        <f t="shared" si="89"/>
        <v>0</v>
      </c>
      <c r="AI68" s="29">
        <f t="shared" si="90"/>
        <v>1</v>
      </c>
      <c r="AJ68" s="29">
        <f t="shared" si="91"/>
        <v>0</v>
      </c>
      <c r="AK68" s="29">
        <f t="shared" si="92"/>
        <v>1</v>
      </c>
      <c r="AL68" s="29">
        <f t="shared" si="93"/>
        <v>0</v>
      </c>
      <c r="AM68" s="29">
        <f t="shared" si="94"/>
        <v>0</v>
      </c>
      <c r="AN68" s="29">
        <f t="shared" si="95"/>
        <v>0</v>
      </c>
      <c r="AO68" s="29">
        <f t="shared" si="96"/>
        <v>0</v>
      </c>
      <c r="AP68" s="29">
        <f t="shared" si="97"/>
        <v>0</v>
      </c>
    </row>
    <row r="69" spans="22:29" ht="13.5" thickBot="1">
      <c r="V69" s="30"/>
      <c r="W69" s="30"/>
      <c r="X69" s="15"/>
      <c r="Y69" s="15"/>
      <c r="Z69" s="15"/>
      <c r="AA69" s="15"/>
      <c r="AB69" s="15"/>
      <c r="AC69" s="15"/>
    </row>
    <row r="70" spans="1:42" ht="12.75">
      <c r="A70" s="73">
        <v>13</v>
      </c>
      <c r="B70" s="155">
        <v>39386</v>
      </c>
      <c r="C70" s="167">
        <v>39407</v>
      </c>
      <c r="D70" s="76" t="str">
        <f>E18</f>
        <v>Linden</v>
      </c>
      <c r="E70" s="77" t="str">
        <f>E3</f>
        <v>Altenglan</v>
      </c>
      <c r="F70" s="78">
        <v>22</v>
      </c>
      <c r="G70" s="79">
        <v>25</v>
      </c>
      <c r="H70" s="80">
        <v>25</v>
      </c>
      <c r="I70" s="81">
        <v>23</v>
      </c>
      <c r="J70" s="78">
        <v>20</v>
      </c>
      <c r="K70" s="79">
        <v>25</v>
      </c>
      <c r="L70" s="80">
        <v>23</v>
      </c>
      <c r="M70" s="81">
        <v>25</v>
      </c>
      <c r="N70" s="78"/>
      <c r="O70" s="79"/>
      <c r="P70" s="82">
        <f>IF(F70="","",F70+H70+J70+L70+N70)</f>
        <v>90</v>
      </c>
      <c r="Q70" s="106">
        <f aca="true" t="shared" si="103" ref="Q70:Q76">IF(G70="","",G70+I70+K70+M70+O70)</f>
        <v>98</v>
      </c>
      <c r="R70" s="82">
        <f>IF(F70="","",AG70+AI70+AK70+AM70+AO70)</f>
        <v>1</v>
      </c>
      <c r="S70" s="106">
        <f aca="true" t="shared" si="104" ref="S70:S76">IF(G70="","",AH70+AJ70+AL70+AN70+AP70)</f>
        <v>3</v>
      </c>
      <c r="T70" s="82">
        <f>IF(R70="","",IF(R70=3,2,0))</f>
        <v>0</v>
      </c>
      <c r="U70" s="106">
        <f aca="true" t="shared" si="105" ref="U70:U76">IF(S70="","",IF(S70=3,2,0))</f>
        <v>2</v>
      </c>
      <c r="V70" s="288"/>
      <c r="W70" s="289"/>
      <c r="X70" s="289"/>
      <c r="Y70" s="289"/>
      <c r="Z70" s="289"/>
      <c r="AA70" s="289"/>
      <c r="AB70" s="290"/>
      <c r="AC70" s="291">
        <f aca="true" ca="1" t="shared" si="106" ref="AC70:AC76">IF(U70&lt;&gt;"","",IF(C70&lt;&gt;"","verlegt",IF(B70&lt;TODAY(),"offen","")))</f>
      </c>
      <c r="AD70" s="292"/>
      <c r="AE70" s="293">
        <f ca="1">IF(U70&lt;&gt;"","",IF(C70="","",IF(C70&lt;TODAY(),"offen","")))</f>
      </c>
      <c r="AF70" s="294"/>
      <c r="AG70" s="29">
        <f aca="true" t="shared" si="107" ref="AG70:AG76">IF(F70&gt;G70,1,0)</f>
        <v>0</v>
      </c>
      <c r="AH70" s="29">
        <f aca="true" t="shared" si="108" ref="AH70:AH76">IF(G70&gt;F70,1,0)</f>
        <v>1</v>
      </c>
      <c r="AI70" s="29">
        <f aca="true" t="shared" si="109" ref="AI70:AI76">IF(H70&gt;I70,1,0)</f>
        <v>1</v>
      </c>
      <c r="AJ70" s="29">
        <f aca="true" t="shared" si="110" ref="AJ70:AJ76">IF(I70&gt;H70,1,0)</f>
        <v>0</v>
      </c>
      <c r="AK70" s="29">
        <f aca="true" t="shared" si="111" ref="AK70:AK76">IF(J70&gt;K70,1,0)</f>
        <v>0</v>
      </c>
      <c r="AL70" s="29">
        <f aca="true" t="shared" si="112" ref="AL70:AL76">IF(K70&gt;J70,1,0)</f>
        <v>1</v>
      </c>
      <c r="AM70" s="29">
        <f aca="true" t="shared" si="113" ref="AM70:AM76">IF(L70&gt;M70,1,0)</f>
        <v>0</v>
      </c>
      <c r="AN70" s="29">
        <f aca="true" t="shared" si="114" ref="AN70:AN76">IF(M70&gt;L70,1,0)</f>
        <v>1</v>
      </c>
      <c r="AO70" s="29">
        <f aca="true" t="shared" si="115" ref="AO70:AO76">IF(N70&gt;O70,1,0)</f>
        <v>0</v>
      </c>
      <c r="AP70" s="29">
        <f aca="true" t="shared" si="116" ref="AP70:AP76">IF(O70&gt;N70,1,0)</f>
        <v>0</v>
      </c>
    </row>
    <row r="71" spans="1:42" ht="12.75">
      <c r="A71" s="84">
        <v>5</v>
      </c>
      <c r="B71" s="154">
        <v>39211</v>
      </c>
      <c r="C71" s="86"/>
      <c r="D71" s="87" t="str">
        <f aca="true" t="shared" si="117" ref="D71:D76">D70</f>
        <v>Linden</v>
      </c>
      <c r="E71" s="88" t="str">
        <f>E6</f>
        <v>Erfenbach</v>
      </c>
      <c r="F71" s="89">
        <v>25</v>
      </c>
      <c r="G71" s="90">
        <v>13</v>
      </c>
      <c r="H71" s="91">
        <v>23</v>
      </c>
      <c r="I71" s="92">
        <v>25</v>
      </c>
      <c r="J71" s="89">
        <v>25</v>
      </c>
      <c r="K71" s="90">
        <v>21</v>
      </c>
      <c r="L71" s="91">
        <v>25</v>
      </c>
      <c r="M71" s="92">
        <v>22</v>
      </c>
      <c r="N71" s="89"/>
      <c r="O71" s="90"/>
      <c r="P71" s="93">
        <f aca="true" t="shared" si="118" ref="P71:P76">IF(F71="","",F71+H71+J71+L71+N71)</f>
        <v>98</v>
      </c>
      <c r="Q71" s="107">
        <f t="shared" si="103"/>
        <v>81</v>
      </c>
      <c r="R71" s="93">
        <f aca="true" t="shared" si="119" ref="R71:R76">IF(F71="","",AG71+AI71+AK71+AM71+AO71)</f>
        <v>3</v>
      </c>
      <c r="S71" s="107">
        <f t="shared" si="104"/>
        <v>1</v>
      </c>
      <c r="T71" s="93">
        <f aca="true" t="shared" si="120" ref="T71:T76">IF(R71="","",IF(R71=3,2,0))</f>
        <v>2</v>
      </c>
      <c r="U71" s="107">
        <f t="shared" si="105"/>
        <v>0</v>
      </c>
      <c r="V71" s="281"/>
      <c r="W71" s="282"/>
      <c r="X71" s="282"/>
      <c r="Y71" s="282"/>
      <c r="Z71" s="282"/>
      <c r="AA71" s="282"/>
      <c r="AB71" s="283"/>
      <c r="AC71" s="284">
        <f ca="1" t="shared" si="106"/>
      </c>
      <c r="AD71" s="285"/>
      <c r="AE71" s="286">
        <f aca="true" ca="1" t="shared" si="121" ref="AE71:AE76">IF(U71&lt;&gt;"","",IF(C71="","",IF(C71&lt;TODAY(),"offen","")))</f>
      </c>
      <c r="AF71" s="287"/>
      <c r="AG71" s="29">
        <f t="shared" si="107"/>
        <v>1</v>
      </c>
      <c r="AH71" s="29">
        <f t="shared" si="108"/>
        <v>0</v>
      </c>
      <c r="AI71" s="29">
        <f t="shared" si="109"/>
        <v>0</v>
      </c>
      <c r="AJ71" s="29">
        <f t="shared" si="110"/>
        <v>1</v>
      </c>
      <c r="AK71" s="29">
        <f t="shared" si="111"/>
        <v>1</v>
      </c>
      <c r="AL71" s="29">
        <f t="shared" si="112"/>
        <v>0</v>
      </c>
      <c r="AM71" s="29">
        <f t="shared" si="113"/>
        <v>1</v>
      </c>
      <c r="AN71" s="29">
        <f t="shared" si="114"/>
        <v>0</v>
      </c>
      <c r="AO71" s="29">
        <f t="shared" si="115"/>
        <v>0</v>
      </c>
      <c r="AP71" s="29">
        <f t="shared" si="116"/>
        <v>0</v>
      </c>
    </row>
    <row r="72" spans="1:42" ht="12.75">
      <c r="A72" s="84">
        <v>14</v>
      </c>
      <c r="B72" s="154">
        <v>39400</v>
      </c>
      <c r="C72" s="156">
        <v>39393</v>
      </c>
      <c r="D72" s="87" t="str">
        <f t="shared" si="117"/>
        <v>Linden</v>
      </c>
      <c r="E72" s="88" t="str">
        <f>E9</f>
        <v>Erlenbach/Morlautern</v>
      </c>
      <c r="F72" s="89">
        <v>22</v>
      </c>
      <c r="G72" s="90">
        <v>25</v>
      </c>
      <c r="H72" s="91">
        <v>25</v>
      </c>
      <c r="I72" s="92">
        <v>22</v>
      </c>
      <c r="J72" s="89">
        <v>21</v>
      </c>
      <c r="K72" s="90">
        <v>25</v>
      </c>
      <c r="L72" s="91">
        <v>15</v>
      </c>
      <c r="M72" s="92">
        <v>25</v>
      </c>
      <c r="N72" s="89"/>
      <c r="O72" s="90"/>
      <c r="P72" s="93">
        <f t="shared" si="118"/>
        <v>83</v>
      </c>
      <c r="Q72" s="107">
        <f t="shared" si="103"/>
        <v>97</v>
      </c>
      <c r="R72" s="93">
        <f t="shared" si="119"/>
        <v>1</v>
      </c>
      <c r="S72" s="107">
        <f t="shared" si="104"/>
        <v>3</v>
      </c>
      <c r="T72" s="93">
        <f t="shared" si="120"/>
        <v>0</v>
      </c>
      <c r="U72" s="107">
        <f t="shared" si="105"/>
        <v>2</v>
      </c>
      <c r="V72" s="281"/>
      <c r="W72" s="282"/>
      <c r="X72" s="282"/>
      <c r="Y72" s="282"/>
      <c r="Z72" s="282"/>
      <c r="AA72" s="282"/>
      <c r="AB72" s="283"/>
      <c r="AC72" s="284">
        <f ca="1" t="shared" si="106"/>
      </c>
      <c r="AD72" s="285"/>
      <c r="AE72" s="286">
        <f ca="1" t="shared" si="121"/>
      </c>
      <c r="AF72" s="287"/>
      <c r="AG72" s="29">
        <f t="shared" si="107"/>
        <v>0</v>
      </c>
      <c r="AH72" s="29">
        <f t="shared" si="108"/>
        <v>1</v>
      </c>
      <c r="AI72" s="29">
        <f t="shared" si="109"/>
        <v>1</v>
      </c>
      <c r="AJ72" s="29">
        <f t="shared" si="110"/>
        <v>0</v>
      </c>
      <c r="AK72" s="29">
        <f t="shared" si="111"/>
        <v>0</v>
      </c>
      <c r="AL72" s="29">
        <f t="shared" si="112"/>
        <v>1</v>
      </c>
      <c r="AM72" s="29">
        <f t="shared" si="113"/>
        <v>0</v>
      </c>
      <c r="AN72" s="29">
        <f t="shared" si="114"/>
        <v>1</v>
      </c>
      <c r="AO72" s="29">
        <f t="shared" si="115"/>
        <v>0</v>
      </c>
      <c r="AP72" s="29">
        <f t="shared" si="116"/>
        <v>0</v>
      </c>
    </row>
    <row r="73" spans="1:42" ht="12.75">
      <c r="A73" s="84">
        <v>1</v>
      </c>
      <c r="B73" s="154">
        <v>39120</v>
      </c>
      <c r="C73" s="86"/>
      <c r="D73" s="87" t="str">
        <f t="shared" si="117"/>
        <v>Linden</v>
      </c>
      <c r="E73" s="88" t="str">
        <f>E12</f>
        <v>Hütschenhausen</v>
      </c>
      <c r="F73" s="89">
        <v>31</v>
      </c>
      <c r="G73" s="90">
        <v>33</v>
      </c>
      <c r="H73" s="91">
        <v>25</v>
      </c>
      <c r="I73" s="92">
        <v>22</v>
      </c>
      <c r="J73" s="89">
        <v>17</v>
      </c>
      <c r="K73" s="90">
        <v>27</v>
      </c>
      <c r="L73" s="91">
        <v>18</v>
      </c>
      <c r="M73" s="92">
        <v>25</v>
      </c>
      <c r="N73" s="89"/>
      <c r="O73" s="90"/>
      <c r="P73" s="93">
        <f t="shared" si="118"/>
        <v>91</v>
      </c>
      <c r="Q73" s="107">
        <f t="shared" si="103"/>
        <v>107</v>
      </c>
      <c r="R73" s="93">
        <f t="shared" si="119"/>
        <v>1</v>
      </c>
      <c r="S73" s="107">
        <f t="shared" si="104"/>
        <v>3</v>
      </c>
      <c r="T73" s="93">
        <f t="shared" si="120"/>
        <v>0</v>
      </c>
      <c r="U73" s="107">
        <f t="shared" si="105"/>
        <v>2</v>
      </c>
      <c r="V73" s="281"/>
      <c r="W73" s="282"/>
      <c r="X73" s="282"/>
      <c r="Y73" s="282"/>
      <c r="Z73" s="282"/>
      <c r="AA73" s="282"/>
      <c r="AB73" s="283"/>
      <c r="AC73" s="284">
        <f ca="1" t="shared" si="106"/>
      </c>
      <c r="AD73" s="285"/>
      <c r="AE73" s="286">
        <f ca="1" t="shared" si="121"/>
      </c>
      <c r="AF73" s="287"/>
      <c r="AG73" s="29">
        <f t="shared" si="107"/>
        <v>0</v>
      </c>
      <c r="AH73" s="29">
        <f t="shared" si="108"/>
        <v>1</v>
      </c>
      <c r="AI73" s="29">
        <f t="shared" si="109"/>
        <v>1</v>
      </c>
      <c r="AJ73" s="29">
        <f t="shared" si="110"/>
        <v>0</v>
      </c>
      <c r="AK73" s="29">
        <f t="shared" si="111"/>
        <v>0</v>
      </c>
      <c r="AL73" s="29">
        <f t="shared" si="112"/>
        <v>1</v>
      </c>
      <c r="AM73" s="29">
        <f t="shared" si="113"/>
        <v>0</v>
      </c>
      <c r="AN73" s="29">
        <f t="shared" si="114"/>
        <v>1</v>
      </c>
      <c r="AO73" s="29">
        <f t="shared" si="115"/>
        <v>0</v>
      </c>
      <c r="AP73" s="29">
        <f t="shared" si="116"/>
        <v>0</v>
      </c>
    </row>
    <row r="74" spans="1:42" ht="12.75">
      <c r="A74" s="84">
        <v>11</v>
      </c>
      <c r="B74" s="154">
        <v>39344</v>
      </c>
      <c r="C74" s="86"/>
      <c r="D74" s="87" t="str">
        <f t="shared" si="117"/>
        <v>Linden</v>
      </c>
      <c r="E74" s="88" t="str">
        <f>E15</f>
        <v>Katzweiler</v>
      </c>
      <c r="F74" s="89">
        <v>27</v>
      </c>
      <c r="G74" s="90">
        <v>29</v>
      </c>
      <c r="H74" s="91">
        <v>25</v>
      </c>
      <c r="I74" s="92">
        <v>21</v>
      </c>
      <c r="J74" s="89">
        <v>25</v>
      </c>
      <c r="K74" s="90">
        <v>22</v>
      </c>
      <c r="L74" s="91">
        <v>25</v>
      </c>
      <c r="M74" s="92">
        <v>19</v>
      </c>
      <c r="N74" s="89"/>
      <c r="O74" s="90"/>
      <c r="P74" s="93">
        <f t="shared" si="118"/>
        <v>102</v>
      </c>
      <c r="Q74" s="107">
        <f t="shared" si="103"/>
        <v>91</v>
      </c>
      <c r="R74" s="93">
        <f t="shared" si="119"/>
        <v>3</v>
      </c>
      <c r="S74" s="107">
        <f t="shared" si="104"/>
        <v>1</v>
      </c>
      <c r="T74" s="93">
        <f t="shared" si="120"/>
        <v>2</v>
      </c>
      <c r="U74" s="107">
        <f t="shared" si="105"/>
        <v>0</v>
      </c>
      <c r="V74" s="281"/>
      <c r="W74" s="282"/>
      <c r="X74" s="282"/>
      <c r="Y74" s="282"/>
      <c r="Z74" s="282"/>
      <c r="AA74" s="282"/>
      <c r="AB74" s="283"/>
      <c r="AC74" s="284">
        <f ca="1" t="shared" si="106"/>
      </c>
      <c r="AD74" s="285"/>
      <c r="AE74" s="286">
        <f ca="1" t="shared" si="121"/>
      </c>
      <c r="AF74" s="287"/>
      <c r="AG74" s="29">
        <f t="shared" si="107"/>
        <v>0</v>
      </c>
      <c r="AH74" s="29">
        <f t="shared" si="108"/>
        <v>1</v>
      </c>
      <c r="AI74" s="29">
        <f t="shared" si="109"/>
        <v>1</v>
      </c>
      <c r="AJ74" s="29">
        <f t="shared" si="110"/>
        <v>0</v>
      </c>
      <c r="AK74" s="29">
        <f t="shared" si="111"/>
        <v>1</v>
      </c>
      <c r="AL74" s="29">
        <f t="shared" si="112"/>
        <v>0</v>
      </c>
      <c r="AM74" s="29">
        <f t="shared" si="113"/>
        <v>1</v>
      </c>
      <c r="AN74" s="29">
        <f t="shared" si="114"/>
        <v>0</v>
      </c>
      <c r="AO74" s="29">
        <f t="shared" si="115"/>
        <v>0</v>
      </c>
      <c r="AP74" s="29">
        <f t="shared" si="116"/>
        <v>0</v>
      </c>
    </row>
    <row r="75" spans="1:42" ht="12.75">
      <c r="A75" s="84">
        <v>9</v>
      </c>
      <c r="B75" s="154">
        <v>39323</v>
      </c>
      <c r="C75" s="86"/>
      <c r="D75" s="87" t="str">
        <f t="shared" si="117"/>
        <v>Linden</v>
      </c>
      <c r="E75" s="88" t="str">
        <f>E21</f>
        <v>Miesau I</v>
      </c>
      <c r="F75" s="89">
        <v>25</v>
      </c>
      <c r="G75" s="90">
        <v>16</v>
      </c>
      <c r="H75" s="91">
        <v>25</v>
      </c>
      <c r="I75" s="92">
        <v>15</v>
      </c>
      <c r="J75" s="89">
        <v>25</v>
      </c>
      <c r="K75" s="90">
        <v>15</v>
      </c>
      <c r="L75" s="91"/>
      <c r="M75" s="92"/>
      <c r="N75" s="89"/>
      <c r="O75" s="90"/>
      <c r="P75" s="93">
        <f t="shared" si="118"/>
        <v>75</v>
      </c>
      <c r="Q75" s="107">
        <f t="shared" si="103"/>
        <v>46</v>
      </c>
      <c r="R75" s="93">
        <f t="shared" si="119"/>
        <v>3</v>
      </c>
      <c r="S75" s="107">
        <f t="shared" si="104"/>
        <v>0</v>
      </c>
      <c r="T75" s="93">
        <f t="shared" si="120"/>
        <v>2</v>
      </c>
      <c r="U75" s="107">
        <f t="shared" si="105"/>
        <v>0</v>
      </c>
      <c r="V75" s="281"/>
      <c r="W75" s="282"/>
      <c r="X75" s="282"/>
      <c r="Y75" s="282"/>
      <c r="Z75" s="282"/>
      <c r="AA75" s="282"/>
      <c r="AB75" s="283"/>
      <c r="AC75" s="284">
        <f ca="1" t="shared" si="106"/>
      </c>
      <c r="AD75" s="285"/>
      <c r="AE75" s="286">
        <f ca="1" t="shared" si="121"/>
      </c>
      <c r="AF75" s="287"/>
      <c r="AG75" s="29">
        <f t="shared" si="107"/>
        <v>1</v>
      </c>
      <c r="AH75" s="29">
        <f t="shared" si="108"/>
        <v>0</v>
      </c>
      <c r="AI75" s="29">
        <f t="shared" si="109"/>
        <v>1</v>
      </c>
      <c r="AJ75" s="29">
        <f t="shared" si="110"/>
        <v>0</v>
      </c>
      <c r="AK75" s="29">
        <f t="shared" si="111"/>
        <v>1</v>
      </c>
      <c r="AL75" s="29">
        <f t="shared" si="112"/>
        <v>0</v>
      </c>
      <c r="AM75" s="29">
        <f t="shared" si="113"/>
        <v>0</v>
      </c>
      <c r="AN75" s="29">
        <f t="shared" si="114"/>
        <v>0</v>
      </c>
      <c r="AO75" s="29">
        <f t="shared" si="115"/>
        <v>0</v>
      </c>
      <c r="AP75" s="29">
        <f t="shared" si="116"/>
        <v>0</v>
      </c>
    </row>
    <row r="76" spans="1:42" ht="13.5" thickBot="1">
      <c r="A76" s="95">
        <v>3</v>
      </c>
      <c r="B76" s="153">
        <v>39155</v>
      </c>
      <c r="C76" s="97"/>
      <c r="D76" s="98" t="str">
        <f t="shared" si="117"/>
        <v>Linden</v>
      </c>
      <c r="E76" s="99" t="str">
        <f>E24</f>
        <v>Trippstadt</v>
      </c>
      <c r="F76" s="100">
        <v>20</v>
      </c>
      <c r="G76" s="101">
        <v>25</v>
      </c>
      <c r="H76" s="102">
        <v>25</v>
      </c>
      <c r="I76" s="103">
        <v>18</v>
      </c>
      <c r="J76" s="100">
        <v>25</v>
      </c>
      <c r="K76" s="101">
        <v>15</v>
      </c>
      <c r="L76" s="102">
        <v>22</v>
      </c>
      <c r="M76" s="103">
        <v>25</v>
      </c>
      <c r="N76" s="100">
        <v>6</v>
      </c>
      <c r="O76" s="101">
        <v>15</v>
      </c>
      <c r="P76" s="104">
        <f t="shared" si="118"/>
        <v>98</v>
      </c>
      <c r="Q76" s="108">
        <f t="shared" si="103"/>
        <v>98</v>
      </c>
      <c r="R76" s="104">
        <f t="shared" si="119"/>
        <v>2</v>
      </c>
      <c r="S76" s="108">
        <f t="shared" si="104"/>
        <v>3</v>
      </c>
      <c r="T76" s="104">
        <f t="shared" si="120"/>
        <v>0</v>
      </c>
      <c r="U76" s="108">
        <f t="shared" si="105"/>
        <v>2</v>
      </c>
      <c r="V76" s="274"/>
      <c r="W76" s="275"/>
      <c r="X76" s="275"/>
      <c r="Y76" s="275"/>
      <c r="Z76" s="275"/>
      <c r="AA76" s="275"/>
      <c r="AB76" s="276"/>
      <c r="AC76" s="277">
        <f ca="1" t="shared" si="106"/>
      </c>
      <c r="AD76" s="278"/>
      <c r="AE76" s="279">
        <f ca="1" t="shared" si="121"/>
      </c>
      <c r="AF76" s="280"/>
      <c r="AG76" s="29">
        <f t="shared" si="107"/>
        <v>0</v>
      </c>
      <c r="AH76" s="29">
        <f t="shared" si="108"/>
        <v>1</v>
      </c>
      <c r="AI76" s="29">
        <f t="shared" si="109"/>
        <v>1</v>
      </c>
      <c r="AJ76" s="29">
        <f t="shared" si="110"/>
        <v>0</v>
      </c>
      <c r="AK76" s="29">
        <f t="shared" si="111"/>
        <v>1</v>
      </c>
      <c r="AL76" s="29">
        <f t="shared" si="112"/>
        <v>0</v>
      </c>
      <c r="AM76" s="29">
        <f t="shared" si="113"/>
        <v>0</v>
      </c>
      <c r="AN76" s="29">
        <f t="shared" si="114"/>
        <v>1</v>
      </c>
      <c r="AO76" s="29">
        <f t="shared" si="115"/>
        <v>0</v>
      </c>
      <c r="AP76" s="29">
        <f t="shared" si="116"/>
        <v>1</v>
      </c>
    </row>
    <row r="77" spans="22:29" ht="13.5" thickBot="1">
      <c r="V77" s="30"/>
      <c r="W77" s="30"/>
      <c r="X77" s="15"/>
      <c r="Y77" s="15"/>
      <c r="Z77" s="15"/>
      <c r="AA77" s="15"/>
      <c r="AB77" s="15"/>
      <c r="AC77" s="15"/>
    </row>
    <row r="78" spans="1:42" ht="12.75">
      <c r="A78" s="73">
        <v>8</v>
      </c>
      <c r="B78" s="155">
        <v>39258</v>
      </c>
      <c r="C78" s="75"/>
      <c r="D78" s="76" t="str">
        <f>E21</f>
        <v>Miesau I</v>
      </c>
      <c r="E78" s="77" t="str">
        <f>E3</f>
        <v>Altenglan</v>
      </c>
      <c r="F78" s="78">
        <v>25</v>
      </c>
      <c r="G78" s="79">
        <v>19</v>
      </c>
      <c r="H78" s="80">
        <v>26</v>
      </c>
      <c r="I78" s="81">
        <v>24</v>
      </c>
      <c r="J78" s="78">
        <v>22</v>
      </c>
      <c r="K78" s="79">
        <v>25</v>
      </c>
      <c r="L78" s="80">
        <v>25</v>
      </c>
      <c r="M78" s="81">
        <v>21</v>
      </c>
      <c r="N78" s="78"/>
      <c r="O78" s="79"/>
      <c r="P78" s="82">
        <f>IF(F78="","",F78+H78+J78+L78+N78)</f>
        <v>98</v>
      </c>
      <c r="Q78" s="106">
        <f aca="true" t="shared" si="122" ref="Q78:Q84">IF(G78="","",G78+I78+K78+M78+O78)</f>
        <v>89</v>
      </c>
      <c r="R78" s="82">
        <f>IF(F78="","",AG78+AI78+AK78+AM78+AO78)</f>
        <v>3</v>
      </c>
      <c r="S78" s="106">
        <f aca="true" t="shared" si="123" ref="S78:S84">IF(G78="","",AH78+AJ78+AL78+AN78+AP78)</f>
        <v>1</v>
      </c>
      <c r="T78" s="82">
        <f>IF(R78="","",IF(R78=3,2,0))</f>
        <v>2</v>
      </c>
      <c r="U78" s="106">
        <f aca="true" t="shared" si="124" ref="U78:U84">IF(S78="","",IF(S78=3,2,0))</f>
        <v>0</v>
      </c>
      <c r="V78" s="288"/>
      <c r="W78" s="289"/>
      <c r="X78" s="289"/>
      <c r="Y78" s="289"/>
      <c r="Z78" s="289"/>
      <c r="AA78" s="289"/>
      <c r="AB78" s="290"/>
      <c r="AC78" s="291">
        <f aca="true" ca="1" t="shared" si="125" ref="AC78:AC84">IF(U78&lt;&gt;"","",IF(C78&lt;&gt;"","verlegt",IF(B78&lt;TODAY(),"offen","")))</f>
      </c>
      <c r="AD78" s="292"/>
      <c r="AE78" s="293">
        <f ca="1">IF(U78&lt;&gt;"","",IF(C78="","",IF(C78&lt;TODAY(),"offen","")))</f>
      </c>
      <c r="AF78" s="294"/>
      <c r="AG78" s="29">
        <f aca="true" t="shared" si="126" ref="AG78:AG84">IF(F78&gt;G78,1,0)</f>
        <v>1</v>
      </c>
      <c r="AH78" s="29">
        <f aca="true" t="shared" si="127" ref="AH78:AH84">IF(G78&gt;F78,1,0)</f>
        <v>0</v>
      </c>
      <c r="AI78" s="29">
        <f aca="true" t="shared" si="128" ref="AI78:AI84">IF(H78&gt;I78,1,0)</f>
        <v>1</v>
      </c>
      <c r="AJ78" s="29">
        <f aca="true" t="shared" si="129" ref="AJ78:AJ84">IF(I78&gt;H78,1,0)</f>
        <v>0</v>
      </c>
      <c r="AK78" s="29">
        <f aca="true" t="shared" si="130" ref="AK78:AK84">IF(J78&gt;K78,1,0)</f>
        <v>0</v>
      </c>
      <c r="AL78" s="29">
        <f aca="true" t="shared" si="131" ref="AL78:AL84">IF(K78&gt;J78,1,0)</f>
        <v>1</v>
      </c>
      <c r="AM78" s="29">
        <f aca="true" t="shared" si="132" ref="AM78:AM84">IF(L78&gt;M78,1,0)</f>
        <v>1</v>
      </c>
      <c r="AN78" s="29">
        <f aca="true" t="shared" si="133" ref="AN78:AN84">IF(M78&gt;L78,1,0)</f>
        <v>0</v>
      </c>
      <c r="AO78" s="29">
        <f aca="true" t="shared" si="134" ref="AO78:AO84">IF(N78&gt;O78,1,0)</f>
        <v>0</v>
      </c>
      <c r="AP78" s="29">
        <f aca="true" t="shared" si="135" ref="AP78:AP84">IF(O78&gt;N78,1,0)</f>
        <v>0</v>
      </c>
    </row>
    <row r="79" spans="1:42" ht="12.75">
      <c r="A79" s="84">
        <v>14</v>
      </c>
      <c r="B79" s="154">
        <v>39398</v>
      </c>
      <c r="C79" s="86"/>
      <c r="D79" s="87" t="str">
        <f aca="true" t="shared" si="136" ref="D79:D84">D78</f>
        <v>Miesau I</v>
      </c>
      <c r="E79" s="88" t="str">
        <f>E6</f>
        <v>Erfenbach</v>
      </c>
      <c r="F79" s="89">
        <v>15</v>
      </c>
      <c r="G79" s="90">
        <v>25</v>
      </c>
      <c r="H79" s="91">
        <v>18</v>
      </c>
      <c r="I79" s="92">
        <v>25</v>
      </c>
      <c r="J79" s="89">
        <v>14</v>
      </c>
      <c r="K79" s="90">
        <v>25</v>
      </c>
      <c r="L79" s="91"/>
      <c r="M79" s="92"/>
      <c r="N79" s="89"/>
      <c r="O79" s="90"/>
      <c r="P79" s="93">
        <f aca="true" t="shared" si="137" ref="P79:P84">IF(F79="","",F79+H79+J79+L79+N79)</f>
        <v>47</v>
      </c>
      <c r="Q79" s="107">
        <f t="shared" si="122"/>
        <v>75</v>
      </c>
      <c r="R79" s="93">
        <f aca="true" t="shared" si="138" ref="R79:R84">IF(F79="","",AG79+AI79+AK79+AM79+AO79)</f>
        <v>0</v>
      </c>
      <c r="S79" s="107">
        <f t="shared" si="123"/>
        <v>3</v>
      </c>
      <c r="T79" s="93">
        <f aca="true" t="shared" si="139" ref="T79:T84">IF(R79="","",IF(R79=3,2,0))</f>
        <v>0</v>
      </c>
      <c r="U79" s="107">
        <f t="shared" si="124"/>
        <v>2</v>
      </c>
      <c r="V79" s="281"/>
      <c r="W79" s="282"/>
      <c r="X79" s="282"/>
      <c r="Y79" s="282"/>
      <c r="Z79" s="282"/>
      <c r="AA79" s="282"/>
      <c r="AB79" s="283"/>
      <c r="AC79" s="284">
        <f ca="1" t="shared" si="125"/>
      </c>
      <c r="AD79" s="285"/>
      <c r="AE79" s="286">
        <f aca="true" ca="1" t="shared" si="140" ref="AE79:AE84">IF(U79&lt;&gt;"","",IF(C79="","",IF(C79&lt;TODAY(),"offen","")))</f>
      </c>
      <c r="AF79" s="287"/>
      <c r="AG79" s="29">
        <f t="shared" si="126"/>
        <v>0</v>
      </c>
      <c r="AH79" s="29">
        <f t="shared" si="127"/>
        <v>1</v>
      </c>
      <c r="AI79" s="29">
        <f t="shared" si="128"/>
        <v>0</v>
      </c>
      <c r="AJ79" s="29">
        <f t="shared" si="129"/>
        <v>1</v>
      </c>
      <c r="AK79" s="29">
        <f t="shared" si="130"/>
        <v>0</v>
      </c>
      <c r="AL79" s="29">
        <f t="shared" si="131"/>
        <v>1</v>
      </c>
      <c r="AM79" s="29">
        <f t="shared" si="132"/>
        <v>0</v>
      </c>
      <c r="AN79" s="29">
        <f t="shared" si="133"/>
        <v>0</v>
      </c>
      <c r="AO79" s="29">
        <f t="shared" si="134"/>
        <v>0</v>
      </c>
      <c r="AP79" s="29">
        <f t="shared" si="135"/>
        <v>0</v>
      </c>
    </row>
    <row r="80" spans="1:42" ht="12.75">
      <c r="A80" s="84">
        <v>4</v>
      </c>
      <c r="B80" s="154">
        <v>39195</v>
      </c>
      <c r="C80" s="86"/>
      <c r="D80" s="87" t="str">
        <f t="shared" si="136"/>
        <v>Miesau I</v>
      </c>
      <c r="E80" s="88" t="str">
        <f>E9</f>
        <v>Erlenbach/Morlautern</v>
      </c>
      <c r="F80" s="89">
        <v>17</v>
      </c>
      <c r="G80" s="90">
        <v>25</v>
      </c>
      <c r="H80" s="91">
        <v>25</v>
      </c>
      <c r="I80" s="92">
        <v>22</v>
      </c>
      <c r="J80" s="89">
        <v>18</v>
      </c>
      <c r="K80" s="90">
        <v>24</v>
      </c>
      <c r="L80" s="91">
        <v>24</v>
      </c>
      <c r="M80" s="92">
        <v>26</v>
      </c>
      <c r="N80" s="89"/>
      <c r="O80" s="90"/>
      <c r="P80" s="93">
        <f t="shared" si="137"/>
        <v>84</v>
      </c>
      <c r="Q80" s="107">
        <f t="shared" si="122"/>
        <v>97</v>
      </c>
      <c r="R80" s="93">
        <f t="shared" si="138"/>
        <v>1</v>
      </c>
      <c r="S80" s="107">
        <f t="shared" si="123"/>
        <v>3</v>
      </c>
      <c r="T80" s="93">
        <f t="shared" si="139"/>
        <v>0</v>
      </c>
      <c r="U80" s="107">
        <f t="shared" si="124"/>
        <v>2</v>
      </c>
      <c r="V80" s="281"/>
      <c r="W80" s="282"/>
      <c r="X80" s="282"/>
      <c r="Y80" s="282"/>
      <c r="Z80" s="282"/>
      <c r="AA80" s="282"/>
      <c r="AB80" s="283"/>
      <c r="AC80" s="284">
        <f ca="1" t="shared" si="125"/>
      </c>
      <c r="AD80" s="285"/>
      <c r="AE80" s="286">
        <f ca="1" t="shared" si="140"/>
      </c>
      <c r="AF80" s="287"/>
      <c r="AG80" s="29">
        <f t="shared" si="126"/>
        <v>0</v>
      </c>
      <c r="AH80" s="29">
        <f t="shared" si="127"/>
        <v>1</v>
      </c>
      <c r="AI80" s="29">
        <f t="shared" si="128"/>
        <v>1</v>
      </c>
      <c r="AJ80" s="29">
        <f t="shared" si="129"/>
        <v>0</v>
      </c>
      <c r="AK80" s="29">
        <f t="shared" si="130"/>
        <v>0</v>
      </c>
      <c r="AL80" s="29">
        <f t="shared" si="131"/>
        <v>1</v>
      </c>
      <c r="AM80" s="29">
        <f t="shared" si="132"/>
        <v>0</v>
      </c>
      <c r="AN80" s="29">
        <f t="shared" si="133"/>
        <v>1</v>
      </c>
      <c r="AO80" s="29">
        <f t="shared" si="134"/>
        <v>0</v>
      </c>
      <c r="AP80" s="29">
        <f t="shared" si="135"/>
        <v>0</v>
      </c>
    </row>
    <row r="81" spans="1:42" ht="12.75">
      <c r="A81" s="84">
        <v>10</v>
      </c>
      <c r="B81" s="154">
        <v>39335</v>
      </c>
      <c r="C81" s="86" t="s">
        <v>49</v>
      </c>
      <c r="D81" s="87" t="str">
        <f t="shared" si="136"/>
        <v>Miesau I</v>
      </c>
      <c r="E81" s="88" t="str">
        <f>E12</f>
        <v>Hütschenhausen</v>
      </c>
      <c r="F81" s="89">
        <v>0</v>
      </c>
      <c r="G81" s="90">
        <v>25</v>
      </c>
      <c r="H81" s="91">
        <v>0</v>
      </c>
      <c r="I81" s="92">
        <v>25</v>
      </c>
      <c r="J81" s="89">
        <v>0</v>
      </c>
      <c r="K81" s="90">
        <v>25</v>
      </c>
      <c r="L81" s="91"/>
      <c r="M81" s="92"/>
      <c r="N81" s="89"/>
      <c r="O81" s="90"/>
      <c r="P81" s="93">
        <f t="shared" si="137"/>
        <v>0</v>
      </c>
      <c r="Q81" s="107">
        <f t="shared" si="122"/>
        <v>75</v>
      </c>
      <c r="R81" s="93">
        <f t="shared" si="138"/>
        <v>0</v>
      </c>
      <c r="S81" s="107">
        <f t="shared" si="123"/>
        <v>3</v>
      </c>
      <c r="T81" s="93">
        <f t="shared" si="139"/>
        <v>0</v>
      </c>
      <c r="U81" s="107">
        <f t="shared" si="124"/>
        <v>2</v>
      </c>
      <c r="V81" s="281"/>
      <c r="W81" s="282"/>
      <c r="X81" s="282"/>
      <c r="Y81" s="282"/>
      <c r="Z81" s="282"/>
      <c r="AA81" s="282"/>
      <c r="AB81" s="283"/>
      <c r="AC81" s="284">
        <f ca="1" t="shared" si="125"/>
      </c>
      <c r="AD81" s="285"/>
      <c r="AE81" s="286">
        <f ca="1" t="shared" si="140"/>
      </c>
      <c r="AF81" s="287"/>
      <c r="AG81" s="29">
        <f t="shared" si="126"/>
        <v>0</v>
      </c>
      <c r="AH81" s="29">
        <f t="shared" si="127"/>
        <v>1</v>
      </c>
      <c r="AI81" s="29">
        <f t="shared" si="128"/>
        <v>0</v>
      </c>
      <c r="AJ81" s="29">
        <f t="shared" si="129"/>
        <v>1</v>
      </c>
      <c r="AK81" s="29">
        <f t="shared" si="130"/>
        <v>0</v>
      </c>
      <c r="AL81" s="29">
        <f t="shared" si="131"/>
        <v>1</v>
      </c>
      <c r="AM81" s="29">
        <f t="shared" si="132"/>
        <v>0</v>
      </c>
      <c r="AN81" s="29">
        <f t="shared" si="133"/>
        <v>0</v>
      </c>
      <c r="AO81" s="29">
        <f t="shared" si="134"/>
        <v>0</v>
      </c>
      <c r="AP81" s="29">
        <f t="shared" si="135"/>
        <v>0</v>
      </c>
    </row>
    <row r="82" spans="1:42" ht="12.75">
      <c r="A82" s="84">
        <v>13</v>
      </c>
      <c r="B82" s="154">
        <v>39384</v>
      </c>
      <c r="C82" s="86" t="s">
        <v>49</v>
      </c>
      <c r="D82" s="87" t="str">
        <f t="shared" si="136"/>
        <v>Miesau I</v>
      </c>
      <c r="E82" s="88" t="str">
        <f>E15</f>
        <v>Katzweiler</v>
      </c>
      <c r="F82" s="89">
        <v>0</v>
      </c>
      <c r="G82" s="90">
        <v>25</v>
      </c>
      <c r="H82" s="91">
        <v>0</v>
      </c>
      <c r="I82" s="92">
        <v>25</v>
      </c>
      <c r="J82" s="89">
        <v>0</v>
      </c>
      <c r="K82" s="90">
        <v>25</v>
      </c>
      <c r="L82" s="91"/>
      <c r="M82" s="92"/>
      <c r="N82" s="89"/>
      <c r="O82" s="90"/>
      <c r="P82" s="93">
        <f t="shared" si="137"/>
        <v>0</v>
      </c>
      <c r="Q82" s="107">
        <f t="shared" si="122"/>
        <v>75</v>
      </c>
      <c r="R82" s="93">
        <f t="shared" si="138"/>
        <v>0</v>
      </c>
      <c r="S82" s="107">
        <f t="shared" si="123"/>
        <v>3</v>
      </c>
      <c r="T82" s="93">
        <f t="shared" si="139"/>
        <v>0</v>
      </c>
      <c r="U82" s="107">
        <f t="shared" si="124"/>
        <v>2</v>
      </c>
      <c r="V82" s="281"/>
      <c r="W82" s="282"/>
      <c r="X82" s="282"/>
      <c r="Y82" s="282"/>
      <c r="Z82" s="282"/>
      <c r="AA82" s="282"/>
      <c r="AB82" s="283"/>
      <c r="AC82" s="284">
        <f ca="1" t="shared" si="125"/>
      </c>
      <c r="AD82" s="285"/>
      <c r="AE82" s="286">
        <f ca="1" t="shared" si="140"/>
      </c>
      <c r="AF82" s="287"/>
      <c r="AG82" s="29">
        <f t="shared" si="126"/>
        <v>0</v>
      </c>
      <c r="AH82" s="29">
        <f t="shared" si="127"/>
        <v>1</v>
      </c>
      <c r="AI82" s="29">
        <f t="shared" si="128"/>
        <v>0</v>
      </c>
      <c r="AJ82" s="29">
        <f t="shared" si="129"/>
        <v>1</v>
      </c>
      <c r="AK82" s="29">
        <f t="shared" si="130"/>
        <v>0</v>
      </c>
      <c r="AL82" s="29">
        <f t="shared" si="131"/>
        <v>1</v>
      </c>
      <c r="AM82" s="29">
        <f t="shared" si="132"/>
        <v>0</v>
      </c>
      <c r="AN82" s="29">
        <f t="shared" si="133"/>
        <v>0</v>
      </c>
      <c r="AO82" s="29">
        <f t="shared" si="134"/>
        <v>0</v>
      </c>
      <c r="AP82" s="29">
        <f t="shared" si="135"/>
        <v>0</v>
      </c>
    </row>
    <row r="83" spans="1:42" ht="12.75">
      <c r="A83" s="84">
        <v>2</v>
      </c>
      <c r="B83" s="154">
        <v>39139</v>
      </c>
      <c r="C83" s="86"/>
      <c r="D83" s="87" t="str">
        <f t="shared" si="136"/>
        <v>Miesau I</v>
      </c>
      <c r="E83" s="88" t="str">
        <f>E18</f>
        <v>Linden</v>
      </c>
      <c r="F83" s="89">
        <v>25</v>
      </c>
      <c r="G83" s="90">
        <v>18</v>
      </c>
      <c r="H83" s="91">
        <v>25</v>
      </c>
      <c r="I83" s="92">
        <v>22</v>
      </c>
      <c r="J83" s="89">
        <v>14</v>
      </c>
      <c r="K83" s="90">
        <v>25</v>
      </c>
      <c r="L83" s="91">
        <v>17</v>
      </c>
      <c r="M83" s="92">
        <v>25</v>
      </c>
      <c r="N83" s="89">
        <v>5</v>
      </c>
      <c r="O83" s="90">
        <v>15</v>
      </c>
      <c r="P83" s="93">
        <f t="shared" si="137"/>
        <v>86</v>
      </c>
      <c r="Q83" s="107">
        <f t="shared" si="122"/>
        <v>105</v>
      </c>
      <c r="R83" s="93">
        <f t="shared" si="138"/>
        <v>2</v>
      </c>
      <c r="S83" s="107">
        <f t="shared" si="123"/>
        <v>3</v>
      </c>
      <c r="T83" s="93">
        <f t="shared" si="139"/>
        <v>0</v>
      </c>
      <c r="U83" s="107">
        <f t="shared" si="124"/>
        <v>2</v>
      </c>
      <c r="V83" s="281"/>
      <c r="W83" s="282"/>
      <c r="X83" s="282"/>
      <c r="Y83" s="282"/>
      <c r="Z83" s="282"/>
      <c r="AA83" s="282"/>
      <c r="AB83" s="283"/>
      <c r="AC83" s="284">
        <f ca="1" t="shared" si="125"/>
      </c>
      <c r="AD83" s="285"/>
      <c r="AE83" s="286">
        <f ca="1" t="shared" si="140"/>
      </c>
      <c r="AF83" s="287"/>
      <c r="AG83" s="29">
        <f t="shared" si="126"/>
        <v>1</v>
      </c>
      <c r="AH83" s="29">
        <f t="shared" si="127"/>
        <v>0</v>
      </c>
      <c r="AI83" s="29">
        <f t="shared" si="128"/>
        <v>1</v>
      </c>
      <c r="AJ83" s="29">
        <f t="shared" si="129"/>
        <v>0</v>
      </c>
      <c r="AK83" s="29">
        <f t="shared" si="130"/>
        <v>0</v>
      </c>
      <c r="AL83" s="29">
        <f t="shared" si="131"/>
        <v>1</v>
      </c>
      <c r="AM83" s="29">
        <f t="shared" si="132"/>
        <v>0</v>
      </c>
      <c r="AN83" s="29">
        <f t="shared" si="133"/>
        <v>1</v>
      </c>
      <c r="AO83" s="29">
        <f t="shared" si="134"/>
        <v>0</v>
      </c>
      <c r="AP83" s="29">
        <f t="shared" si="135"/>
        <v>1</v>
      </c>
    </row>
    <row r="84" spans="1:42" ht="13.5" thickBot="1">
      <c r="A84" s="95">
        <v>12</v>
      </c>
      <c r="B84" s="153">
        <v>39356</v>
      </c>
      <c r="C84" s="97"/>
      <c r="D84" s="98" t="str">
        <f t="shared" si="136"/>
        <v>Miesau I</v>
      </c>
      <c r="E84" s="99" t="str">
        <f>E24</f>
        <v>Trippstadt</v>
      </c>
      <c r="F84" s="100">
        <v>25</v>
      </c>
      <c r="G84" s="101">
        <v>0</v>
      </c>
      <c r="H84" s="102">
        <v>25</v>
      </c>
      <c r="I84" s="103">
        <v>0</v>
      </c>
      <c r="J84" s="100">
        <v>25</v>
      </c>
      <c r="K84" s="101">
        <v>0</v>
      </c>
      <c r="L84" s="102"/>
      <c r="M84" s="103"/>
      <c r="N84" s="100"/>
      <c r="O84" s="101"/>
      <c r="P84" s="104">
        <f t="shared" si="137"/>
        <v>75</v>
      </c>
      <c r="Q84" s="108">
        <f t="shared" si="122"/>
        <v>0</v>
      </c>
      <c r="R84" s="104">
        <f t="shared" si="138"/>
        <v>3</v>
      </c>
      <c r="S84" s="108">
        <f t="shared" si="123"/>
        <v>0</v>
      </c>
      <c r="T84" s="104">
        <f t="shared" si="139"/>
        <v>2</v>
      </c>
      <c r="U84" s="108">
        <f t="shared" si="124"/>
        <v>0</v>
      </c>
      <c r="V84" s="274"/>
      <c r="W84" s="275"/>
      <c r="X84" s="275"/>
      <c r="Y84" s="275"/>
      <c r="Z84" s="275"/>
      <c r="AA84" s="275"/>
      <c r="AB84" s="276"/>
      <c r="AC84" s="277">
        <f ca="1" t="shared" si="125"/>
      </c>
      <c r="AD84" s="278"/>
      <c r="AE84" s="279">
        <f ca="1" t="shared" si="140"/>
      </c>
      <c r="AF84" s="280"/>
      <c r="AG84" s="29">
        <f t="shared" si="126"/>
        <v>1</v>
      </c>
      <c r="AH84" s="29">
        <f t="shared" si="127"/>
        <v>0</v>
      </c>
      <c r="AI84" s="29">
        <f t="shared" si="128"/>
        <v>1</v>
      </c>
      <c r="AJ84" s="29">
        <f t="shared" si="129"/>
        <v>0</v>
      </c>
      <c r="AK84" s="29">
        <f t="shared" si="130"/>
        <v>1</v>
      </c>
      <c r="AL84" s="29">
        <f t="shared" si="131"/>
        <v>0</v>
      </c>
      <c r="AM84" s="29">
        <f t="shared" si="132"/>
        <v>0</v>
      </c>
      <c r="AN84" s="29">
        <f t="shared" si="133"/>
        <v>0</v>
      </c>
      <c r="AO84" s="29">
        <f t="shared" si="134"/>
        <v>0</v>
      </c>
      <c r="AP84" s="29">
        <f t="shared" si="135"/>
        <v>0</v>
      </c>
    </row>
    <row r="85" spans="22:29" ht="13.5" thickBot="1">
      <c r="V85" s="30"/>
      <c r="W85" s="30"/>
      <c r="X85" s="15"/>
      <c r="Y85" s="15"/>
      <c r="Z85" s="15"/>
      <c r="AA85" s="15"/>
      <c r="AB85" s="15"/>
      <c r="AC85" s="15"/>
    </row>
    <row r="86" spans="1:42" ht="12.75">
      <c r="A86" s="73">
        <v>2</v>
      </c>
      <c r="B86" s="155">
        <v>39139</v>
      </c>
      <c r="C86" s="75"/>
      <c r="D86" s="76" t="str">
        <f>E24</f>
        <v>Trippstadt</v>
      </c>
      <c r="E86" s="77" t="str">
        <f>E3</f>
        <v>Altenglan</v>
      </c>
      <c r="F86" s="78">
        <v>20</v>
      </c>
      <c r="G86" s="79">
        <v>25</v>
      </c>
      <c r="H86" s="80">
        <v>18</v>
      </c>
      <c r="I86" s="81">
        <v>25</v>
      </c>
      <c r="J86" s="78">
        <v>25</v>
      </c>
      <c r="K86" s="79">
        <v>17</v>
      </c>
      <c r="L86" s="80">
        <v>25</v>
      </c>
      <c r="M86" s="81">
        <v>9</v>
      </c>
      <c r="N86" s="78">
        <v>15</v>
      </c>
      <c r="O86" s="79">
        <v>4</v>
      </c>
      <c r="P86" s="82">
        <f>IF(F86="","",F86+H86+J86+L86+N86)</f>
        <v>103</v>
      </c>
      <c r="Q86" s="106">
        <f aca="true" t="shared" si="141" ref="Q86:Q92">IF(G86="","",G86+I86+K86+M86+O86)</f>
        <v>80</v>
      </c>
      <c r="R86" s="82">
        <f>IF(F86="","",AG86+AI86+AK86+AM86+AO86)</f>
        <v>3</v>
      </c>
      <c r="S86" s="106">
        <f aca="true" t="shared" si="142" ref="S86:S92">IF(G86="","",AH86+AJ86+AL86+AN86+AP86)</f>
        <v>2</v>
      </c>
      <c r="T86" s="82">
        <f>IF(R86="","",IF(R86=3,2,0))</f>
        <v>2</v>
      </c>
      <c r="U86" s="106">
        <f aca="true" t="shared" si="143" ref="U86:U92">IF(S86="","",IF(S86=3,2,0))</f>
        <v>0</v>
      </c>
      <c r="V86" s="288"/>
      <c r="W86" s="289"/>
      <c r="X86" s="289"/>
      <c r="Y86" s="289"/>
      <c r="Z86" s="289"/>
      <c r="AA86" s="289"/>
      <c r="AB86" s="290"/>
      <c r="AC86" s="291">
        <f aca="true" ca="1" t="shared" si="144" ref="AC86:AC92">IF(U86&lt;&gt;"","",IF(C86&lt;&gt;"","verlegt",IF(B86&lt;TODAY(),"offen","")))</f>
      </c>
      <c r="AD86" s="292"/>
      <c r="AE86" s="293">
        <f ca="1">IF(U86&lt;&gt;"","",IF(C86="","",IF(C86&lt;TODAY(),"offen","")))</f>
      </c>
      <c r="AF86" s="294"/>
      <c r="AG86" s="29">
        <f aca="true" t="shared" si="145" ref="AG86:AG92">IF(F86&gt;G86,1,0)</f>
        <v>0</v>
      </c>
      <c r="AH86" s="29">
        <f aca="true" t="shared" si="146" ref="AH86:AH92">IF(G86&gt;F86,1,0)</f>
        <v>1</v>
      </c>
      <c r="AI86" s="29">
        <f aca="true" t="shared" si="147" ref="AI86:AI92">IF(H86&gt;I86,1,0)</f>
        <v>0</v>
      </c>
      <c r="AJ86" s="29">
        <f aca="true" t="shared" si="148" ref="AJ86:AJ92">IF(I86&gt;H86,1,0)</f>
        <v>1</v>
      </c>
      <c r="AK86" s="29">
        <f aca="true" t="shared" si="149" ref="AK86:AK92">IF(J86&gt;K86,1,0)</f>
        <v>1</v>
      </c>
      <c r="AL86" s="29">
        <f aca="true" t="shared" si="150" ref="AL86:AL92">IF(K86&gt;J86,1,0)</f>
        <v>0</v>
      </c>
      <c r="AM86" s="29">
        <f aca="true" t="shared" si="151" ref="AM86:AM92">IF(L86&gt;M86,1,0)</f>
        <v>1</v>
      </c>
      <c r="AN86" s="29">
        <f aca="true" t="shared" si="152" ref="AN86:AN92">IF(M86&gt;L86,1,0)</f>
        <v>0</v>
      </c>
      <c r="AO86" s="29">
        <f aca="true" t="shared" si="153" ref="AO86:AO92">IF(N86&gt;O86,1,0)</f>
        <v>1</v>
      </c>
      <c r="AP86" s="29">
        <f aca="true" t="shared" si="154" ref="AP86:AP92">IF(O86&gt;N86,1,0)</f>
        <v>0</v>
      </c>
    </row>
    <row r="87" spans="1:42" ht="12.75">
      <c r="A87" s="84">
        <v>8</v>
      </c>
      <c r="B87" s="154">
        <v>39258</v>
      </c>
      <c r="C87" s="86"/>
      <c r="D87" s="87" t="str">
        <f aca="true" t="shared" si="155" ref="D87:D92">D86</f>
        <v>Trippstadt</v>
      </c>
      <c r="E87" s="88" t="str">
        <f>E6</f>
        <v>Erfenbach</v>
      </c>
      <c r="F87" s="89">
        <v>21</v>
      </c>
      <c r="G87" s="90">
        <v>25</v>
      </c>
      <c r="H87" s="91">
        <v>17</v>
      </c>
      <c r="I87" s="92">
        <v>25</v>
      </c>
      <c r="J87" s="89">
        <v>25</v>
      </c>
      <c r="K87" s="90">
        <v>9</v>
      </c>
      <c r="L87" s="91">
        <v>17</v>
      </c>
      <c r="M87" s="92">
        <v>25</v>
      </c>
      <c r="N87" s="89"/>
      <c r="O87" s="90"/>
      <c r="P87" s="93">
        <f aca="true" t="shared" si="156" ref="P87:P92">IF(F87="","",F87+H87+J87+L87+N87)</f>
        <v>80</v>
      </c>
      <c r="Q87" s="107">
        <f t="shared" si="141"/>
        <v>84</v>
      </c>
      <c r="R87" s="93">
        <f aca="true" t="shared" si="157" ref="R87:R92">IF(F87="","",AG87+AI87+AK87+AM87+AO87)</f>
        <v>1</v>
      </c>
      <c r="S87" s="107">
        <f t="shared" si="142"/>
        <v>3</v>
      </c>
      <c r="T87" s="93">
        <f aca="true" t="shared" si="158" ref="T87:T92">IF(R87="","",IF(R87=3,2,0))</f>
        <v>0</v>
      </c>
      <c r="U87" s="107">
        <f t="shared" si="143"/>
        <v>2</v>
      </c>
      <c r="V87" s="281"/>
      <c r="W87" s="282"/>
      <c r="X87" s="282"/>
      <c r="Y87" s="282"/>
      <c r="Z87" s="282"/>
      <c r="AA87" s="282"/>
      <c r="AB87" s="283"/>
      <c r="AC87" s="284">
        <f ca="1" t="shared" si="144"/>
      </c>
      <c r="AD87" s="285"/>
      <c r="AE87" s="286">
        <f aca="true" ca="1" t="shared" si="159" ref="AE87:AE92">IF(U87&lt;&gt;"","",IF(C87="","",IF(C87&lt;TODAY(),"offen","")))</f>
      </c>
      <c r="AF87" s="287"/>
      <c r="AG87" s="29">
        <f t="shared" si="145"/>
        <v>0</v>
      </c>
      <c r="AH87" s="29">
        <f t="shared" si="146"/>
        <v>1</v>
      </c>
      <c r="AI87" s="29">
        <f t="shared" si="147"/>
        <v>0</v>
      </c>
      <c r="AJ87" s="29">
        <f t="shared" si="148"/>
        <v>1</v>
      </c>
      <c r="AK87" s="29">
        <f t="shared" si="149"/>
        <v>1</v>
      </c>
      <c r="AL87" s="29">
        <f t="shared" si="150"/>
        <v>0</v>
      </c>
      <c r="AM87" s="29">
        <f t="shared" si="151"/>
        <v>0</v>
      </c>
      <c r="AN87" s="29">
        <f t="shared" si="152"/>
        <v>1</v>
      </c>
      <c r="AO87" s="29">
        <f t="shared" si="153"/>
        <v>0</v>
      </c>
      <c r="AP87" s="29">
        <f t="shared" si="154"/>
        <v>0</v>
      </c>
    </row>
    <row r="88" spans="1:42" ht="12.75">
      <c r="A88" s="84">
        <v>13</v>
      </c>
      <c r="B88" s="154">
        <v>39384</v>
      </c>
      <c r="C88" s="86"/>
      <c r="D88" s="87" t="str">
        <f t="shared" si="155"/>
        <v>Trippstadt</v>
      </c>
      <c r="E88" s="88" t="str">
        <f>E9</f>
        <v>Erlenbach/Morlautern</v>
      </c>
      <c r="F88" s="89">
        <v>18</v>
      </c>
      <c r="G88" s="90">
        <v>25</v>
      </c>
      <c r="H88" s="91">
        <v>25</v>
      </c>
      <c r="I88" s="92">
        <v>23</v>
      </c>
      <c r="J88" s="89">
        <v>25</v>
      </c>
      <c r="K88" s="90">
        <v>13</v>
      </c>
      <c r="L88" s="91">
        <v>25</v>
      </c>
      <c r="M88" s="92">
        <v>19</v>
      </c>
      <c r="N88" s="89"/>
      <c r="O88" s="90"/>
      <c r="P88" s="93">
        <f t="shared" si="156"/>
        <v>93</v>
      </c>
      <c r="Q88" s="107">
        <f t="shared" si="141"/>
        <v>80</v>
      </c>
      <c r="R88" s="93">
        <f t="shared" si="157"/>
        <v>3</v>
      </c>
      <c r="S88" s="107">
        <f t="shared" si="142"/>
        <v>1</v>
      </c>
      <c r="T88" s="93">
        <f t="shared" si="158"/>
        <v>2</v>
      </c>
      <c r="U88" s="107">
        <f t="shared" si="143"/>
        <v>0</v>
      </c>
      <c r="V88" s="281"/>
      <c r="W88" s="282"/>
      <c r="X88" s="282"/>
      <c r="Y88" s="282"/>
      <c r="Z88" s="282"/>
      <c r="AA88" s="282"/>
      <c r="AB88" s="283"/>
      <c r="AC88" s="284">
        <f ca="1" t="shared" si="144"/>
      </c>
      <c r="AD88" s="285"/>
      <c r="AE88" s="286">
        <f ca="1" t="shared" si="159"/>
      </c>
      <c r="AF88" s="287"/>
      <c r="AG88" s="29">
        <f t="shared" si="145"/>
        <v>0</v>
      </c>
      <c r="AH88" s="29">
        <f t="shared" si="146"/>
        <v>1</v>
      </c>
      <c r="AI88" s="29">
        <f t="shared" si="147"/>
        <v>1</v>
      </c>
      <c r="AJ88" s="29">
        <f t="shared" si="148"/>
        <v>0</v>
      </c>
      <c r="AK88" s="29">
        <f t="shared" si="149"/>
        <v>1</v>
      </c>
      <c r="AL88" s="29">
        <f t="shared" si="150"/>
        <v>0</v>
      </c>
      <c r="AM88" s="29">
        <f t="shared" si="151"/>
        <v>1</v>
      </c>
      <c r="AN88" s="29">
        <f t="shared" si="152"/>
        <v>0</v>
      </c>
      <c r="AO88" s="29">
        <f t="shared" si="153"/>
        <v>0</v>
      </c>
      <c r="AP88" s="29">
        <f t="shared" si="154"/>
        <v>0</v>
      </c>
    </row>
    <row r="89" spans="1:42" ht="12.75">
      <c r="A89" s="84">
        <v>4</v>
      </c>
      <c r="B89" s="154">
        <v>39195</v>
      </c>
      <c r="C89" s="86"/>
      <c r="D89" s="87" t="str">
        <f t="shared" si="155"/>
        <v>Trippstadt</v>
      </c>
      <c r="E89" s="88" t="str">
        <f>E12</f>
        <v>Hütschenhausen</v>
      </c>
      <c r="F89" s="89">
        <v>22</v>
      </c>
      <c r="G89" s="90">
        <v>25</v>
      </c>
      <c r="H89" s="91">
        <v>22</v>
      </c>
      <c r="I89" s="92">
        <v>25</v>
      </c>
      <c r="J89" s="89">
        <v>25</v>
      </c>
      <c r="K89" s="90">
        <v>21</v>
      </c>
      <c r="L89" s="91">
        <v>15</v>
      </c>
      <c r="M89" s="92">
        <v>25</v>
      </c>
      <c r="N89" s="89"/>
      <c r="O89" s="90"/>
      <c r="P89" s="93">
        <f t="shared" si="156"/>
        <v>84</v>
      </c>
      <c r="Q89" s="107">
        <f t="shared" si="141"/>
        <v>96</v>
      </c>
      <c r="R89" s="93">
        <f t="shared" si="157"/>
        <v>1</v>
      </c>
      <c r="S89" s="107">
        <f t="shared" si="142"/>
        <v>3</v>
      </c>
      <c r="T89" s="93">
        <f t="shared" si="158"/>
        <v>0</v>
      </c>
      <c r="U89" s="107">
        <f t="shared" si="143"/>
        <v>2</v>
      </c>
      <c r="V89" s="281"/>
      <c r="W89" s="282"/>
      <c r="X89" s="282"/>
      <c r="Y89" s="282"/>
      <c r="Z89" s="282"/>
      <c r="AA89" s="282"/>
      <c r="AB89" s="283"/>
      <c r="AC89" s="284">
        <f ca="1" t="shared" si="144"/>
      </c>
      <c r="AD89" s="285"/>
      <c r="AE89" s="286">
        <f ca="1" t="shared" si="159"/>
      </c>
      <c r="AF89" s="287"/>
      <c r="AG89" s="29">
        <f t="shared" si="145"/>
        <v>0</v>
      </c>
      <c r="AH89" s="29">
        <f t="shared" si="146"/>
        <v>1</v>
      </c>
      <c r="AI89" s="29">
        <f t="shared" si="147"/>
        <v>0</v>
      </c>
      <c r="AJ89" s="29">
        <f t="shared" si="148"/>
        <v>1</v>
      </c>
      <c r="AK89" s="29">
        <f t="shared" si="149"/>
        <v>1</v>
      </c>
      <c r="AL89" s="29">
        <f t="shared" si="150"/>
        <v>0</v>
      </c>
      <c r="AM89" s="29">
        <f t="shared" si="151"/>
        <v>0</v>
      </c>
      <c r="AN89" s="29">
        <f t="shared" si="152"/>
        <v>1</v>
      </c>
      <c r="AO89" s="29">
        <f t="shared" si="153"/>
        <v>0</v>
      </c>
      <c r="AP89" s="29">
        <f t="shared" si="154"/>
        <v>0</v>
      </c>
    </row>
    <row r="90" spans="1:42" ht="12.75">
      <c r="A90" s="84">
        <v>14</v>
      </c>
      <c r="B90" s="154">
        <v>39398</v>
      </c>
      <c r="C90" s="86"/>
      <c r="D90" s="87" t="str">
        <f t="shared" si="155"/>
        <v>Trippstadt</v>
      </c>
      <c r="E90" s="88" t="str">
        <f>E15</f>
        <v>Katzweiler</v>
      </c>
      <c r="F90" s="89">
        <v>17</v>
      </c>
      <c r="G90" s="90">
        <v>25</v>
      </c>
      <c r="H90" s="91">
        <v>25</v>
      </c>
      <c r="I90" s="92">
        <v>20</v>
      </c>
      <c r="J90" s="89">
        <v>25</v>
      </c>
      <c r="K90" s="90">
        <v>16</v>
      </c>
      <c r="L90" s="91">
        <v>14</v>
      </c>
      <c r="M90" s="92">
        <v>25</v>
      </c>
      <c r="N90" s="89">
        <v>9</v>
      </c>
      <c r="O90" s="90">
        <v>25</v>
      </c>
      <c r="P90" s="93">
        <f t="shared" si="156"/>
        <v>90</v>
      </c>
      <c r="Q90" s="107">
        <f t="shared" si="141"/>
        <v>111</v>
      </c>
      <c r="R90" s="93">
        <f t="shared" si="157"/>
        <v>2</v>
      </c>
      <c r="S90" s="107">
        <f t="shared" si="142"/>
        <v>3</v>
      </c>
      <c r="T90" s="93">
        <f t="shared" si="158"/>
        <v>0</v>
      </c>
      <c r="U90" s="107">
        <f t="shared" si="143"/>
        <v>2</v>
      </c>
      <c r="V90" s="281"/>
      <c r="W90" s="282"/>
      <c r="X90" s="282"/>
      <c r="Y90" s="282"/>
      <c r="Z90" s="282"/>
      <c r="AA90" s="282"/>
      <c r="AB90" s="283"/>
      <c r="AC90" s="284">
        <f ca="1" t="shared" si="144"/>
      </c>
      <c r="AD90" s="285"/>
      <c r="AE90" s="286">
        <f ca="1" t="shared" si="159"/>
      </c>
      <c r="AF90" s="287"/>
      <c r="AG90" s="29">
        <f t="shared" si="145"/>
        <v>0</v>
      </c>
      <c r="AH90" s="29">
        <f t="shared" si="146"/>
        <v>1</v>
      </c>
      <c r="AI90" s="29">
        <f t="shared" si="147"/>
        <v>1</v>
      </c>
      <c r="AJ90" s="29">
        <f t="shared" si="148"/>
        <v>0</v>
      </c>
      <c r="AK90" s="29">
        <f t="shared" si="149"/>
        <v>1</v>
      </c>
      <c r="AL90" s="29">
        <f t="shared" si="150"/>
        <v>0</v>
      </c>
      <c r="AM90" s="29">
        <f t="shared" si="151"/>
        <v>0</v>
      </c>
      <c r="AN90" s="29">
        <f t="shared" si="152"/>
        <v>1</v>
      </c>
      <c r="AO90" s="29">
        <f t="shared" si="153"/>
        <v>0</v>
      </c>
      <c r="AP90" s="29">
        <f t="shared" si="154"/>
        <v>1</v>
      </c>
    </row>
    <row r="91" spans="1:42" ht="12.75">
      <c r="A91" s="84">
        <v>10</v>
      </c>
      <c r="B91" s="154">
        <v>39335</v>
      </c>
      <c r="C91" s="156">
        <v>39405</v>
      </c>
      <c r="D91" s="87" t="str">
        <f t="shared" si="155"/>
        <v>Trippstadt</v>
      </c>
      <c r="E91" s="88" t="str">
        <f>E18</f>
        <v>Linden</v>
      </c>
      <c r="F91" s="89">
        <v>25</v>
      </c>
      <c r="G91" s="90">
        <v>14</v>
      </c>
      <c r="H91" s="91">
        <v>25</v>
      </c>
      <c r="I91" s="92">
        <v>21</v>
      </c>
      <c r="J91" s="89">
        <v>25</v>
      </c>
      <c r="K91" s="90">
        <v>21</v>
      </c>
      <c r="L91" s="91"/>
      <c r="M91" s="92"/>
      <c r="N91" s="89"/>
      <c r="O91" s="90"/>
      <c r="P91" s="93">
        <f t="shared" si="156"/>
        <v>75</v>
      </c>
      <c r="Q91" s="107">
        <f t="shared" si="141"/>
        <v>56</v>
      </c>
      <c r="R91" s="93">
        <f t="shared" si="157"/>
        <v>3</v>
      </c>
      <c r="S91" s="107">
        <f t="shared" si="142"/>
        <v>0</v>
      </c>
      <c r="T91" s="93">
        <f t="shared" si="158"/>
        <v>2</v>
      </c>
      <c r="U91" s="107">
        <f t="shared" si="143"/>
        <v>0</v>
      </c>
      <c r="V91" s="281"/>
      <c r="W91" s="282"/>
      <c r="X91" s="282"/>
      <c r="Y91" s="282"/>
      <c r="Z91" s="282"/>
      <c r="AA91" s="282"/>
      <c r="AB91" s="283"/>
      <c r="AC91" s="284">
        <f ca="1" t="shared" si="144"/>
      </c>
      <c r="AD91" s="285"/>
      <c r="AE91" s="286">
        <f ca="1" t="shared" si="159"/>
      </c>
      <c r="AF91" s="287"/>
      <c r="AG91" s="29">
        <f t="shared" si="145"/>
        <v>1</v>
      </c>
      <c r="AH91" s="29">
        <f t="shared" si="146"/>
        <v>0</v>
      </c>
      <c r="AI91" s="29">
        <f t="shared" si="147"/>
        <v>1</v>
      </c>
      <c r="AJ91" s="29">
        <f t="shared" si="148"/>
        <v>0</v>
      </c>
      <c r="AK91" s="29">
        <f t="shared" si="149"/>
        <v>1</v>
      </c>
      <c r="AL91" s="29">
        <f t="shared" si="150"/>
        <v>0</v>
      </c>
      <c r="AM91" s="29">
        <f t="shared" si="151"/>
        <v>0</v>
      </c>
      <c r="AN91" s="29">
        <f t="shared" si="152"/>
        <v>0</v>
      </c>
      <c r="AO91" s="29">
        <f t="shared" si="153"/>
        <v>0</v>
      </c>
      <c r="AP91" s="29">
        <f t="shared" si="154"/>
        <v>0</v>
      </c>
    </row>
    <row r="92" spans="1:42" ht="13.5" thickBot="1">
      <c r="A92" s="95">
        <v>5</v>
      </c>
      <c r="B92" s="153">
        <v>39209</v>
      </c>
      <c r="C92" s="97"/>
      <c r="D92" s="98" t="str">
        <f t="shared" si="155"/>
        <v>Trippstadt</v>
      </c>
      <c r="E92" s="99" t="str">
        <f>E21</f>
        <v>Miesau I</v>
      </c>
      <c r="F92" s="100">
        <v>21</v>
      </c>
      <c r="G92" s="101">
        <v>25</v>
      </c>
      <c r="H92" s="102">
        <v>25</v>
      </c>
      <c r="I92" s="103">
        <v>20</v>
      </c>
      <c r="J92" s="100">
        <v>19</v>
      </c>
      <c r="K92" s="101">
        <v>25</v>
      </c>
      <c r="L92" s="102">
        <v>25</v>
      </c>
      <c r="M92" s="103">
        <v>12</v>
      </c>
      <c r="N92" s="100">
        <v>15</v>
      </c>
      <c r="O92" s="101">
        <v>8</v>
      </c>
      <c r="P92" s="104">
        <f t="shared" si="156"/>
        <v>105</v>
      </c>
      <c r="Q92" s="108">
        <f t="shared" si="141"/>
        <v>90</v>
      </c>
      <c r="R92" s="104">
        <f t="shared" si="157"/>
        <v>3</v>
      </c>
      <c r="S92" s="108">
        <f t="shared" si="142"/>
        <v>2</v>
      </c>
      <c r="T92" s="104">
        <f t="shared" si="158"/>
        <v>2</v>
      </c>
      <c r="U92" s="108">
        <f t="shared" si="143"/>
        <v>0</v>
      </c>
      <c r="V92" s="274"/>
      <c r="W92" s="275"/>
      <c r="X92" s="275"/>
      <c r="Y92" s="275"/>
      <c r="Z92" s="275"/>
      <c r="AA92" s="275"/>
      <c r="AB92" s="276"/>
      <c r="AC92" s="277">
        <f ca="1" t="shared" si="144"/>
      </c>
      <c r="AD92" s="278"/>
      <c r="AE92" s="279">
        <f ca="1" t="shared" si="159"/>
      </c>
      <c r="AF92" s="280"/>
      <c r="AG92" s="29">
        <f t="shared" si="145"/>
        <v>0</v>
      </c>
      <c r="AH92" s="29">
        <f t="shared" si="146"/>
        <v>1</v>
      </c>
      <c r="AI92" s="29">
        <f t="shared" si="147"/>
        <v>1</v>
      </c>
      <c r="AJ92" s="29">
        <f t="shared" si="148"/>
        <v>0</v>
      </c>
      <c r="AK92" s="29">
        <f t="shared" si="149"/>
        <v>0</v>
      </c>
      <c r="AL92" s="29">
        <f t="shared" si="150"/>
        <v>1</v>
      </c>
      <c r="AM92" s="29">
        <f t="shared" si="151"/>
        <v>1</v>
      </c>
      <c r="AN92" s="29">
        <f t="shared" si="152"/>
        <v>0</v>
      </c>
      <c r="AO92" s="29">
        <f t="shared" si="153"/>
        <v>1</v>
      </c>
      <c r="AP92" s="29">
        <f t="shared" si="154"/>
        <v>0</v>
      </c>
    </row>
    <row r="93" spans="22:23" ht="12.75">
      <c r="V93" s="30"/>
      <c r="W93" s="30"/>
    </row>
    <row r="94" spans="22:23" ht="12.75">
      <c r="V94" s="30"/>
      <c r="W94" s="30"/>
    </row>
  </sheetData>
  <sheetProtection/>
  <mergeCells count="207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E3:E5"/>
    <mergeCell ref="E6:E8"/>
    <mergeCell ref="E9:E11"/>
    <mergeCell ref="E12:E14"/>
    <mergeCell ref="E15:E17"/>
    <mergeCell ref="E18:E20"/>
    <mergeCell ref="E21:E23"/>
    <mergeCell ref="E24:E26"/>
    <mergeCell ref="F28:G28"/>
    <mergeCell ref="H28:I28"/>
    <mergeCell ref="J28:K28"/>
    <mergeCell ref="L28:M28"/>
    <mergeCell ref="N28:O28"/>
    <mergeCell ref="P28:Q28"/>
    <mergeCell ref="R28:S28"/>
    <mergeCell ref="T28:U28"/>
    <mergeCell ref="V28:AC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5:AB35"/>
    <mergeCell ref="AC35:AD35"/>
    <mergeCell ref="AE35:AF35"/>
    <mergeCell ref="V36:AB36"/>
    <mergeCell ref="AC36:AD36"/>
    <mergeCell ref="AE36:AF36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1:AB41"/>
    <mergeCell ref="AC41:AD41"/>
    <mergeCell ref="AE41:AF41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6:AB46"/>
    <mergeCell ref="AC46:AD46"/>
    <mergeCell ref="AE46:AF46"/>
    <mergeCell ref="V47:AB47"/>
    <mergeCell ref="AC47:AD47"/>
    <mergeCell ref="AE47:AF47"/>
    <mergeCell ref="V48:AB48"/>
    <mergeCell ref="AC48:AD48"/>
    <mergeCell ref="AE48:AF48"/>
    <mergeCell ref="V49:AB49"/>
    <mergeCell ref="AC49:AD49"/>
    <mergeCell ref="AE49:AF49"/>
    <mergeCell ref="V50:AB50"/>
    <mergeCell ref="AC50:AD50"/>
    <mergeCell ref="AE50:AF50"/>
    <mergeCell ref="V51:AB51"/>
    <mergeCell ref="AC51:AD51"/>
    <mergeCell ref="AE51:AF51"/>
    <mergeCell ref="V52:AB52"/>
    <mergeCell ref="AC52:AD52"/>
    <mergeCell ref="AE52:AF52"/>
    <mergeCell ref="V54:AB54"/>
    <mergeCell ref="AC54:AD54"/>
    <mergeCell ref="AE54:AF54"/>
    <mergeCell ref="V55:AB55"/>
    <mergeCell ref="AC55:AD55"/>
    <mergeCell ref="AE55:AF55"/>
    <mergeCell ref="V56:AB56"/>
    <mergeCell ref="AC56:AD56"/>
    <mergeCell ref="AE56:AF56"/>
    <mergeCell ref="V57:AB57"/>
    <mergeCell ref="AC57:AD57"/>
    <mergeCell ref="AE57:AF57"/>
    <mergeCell ref="V58:AB58"/>
    <mergeCell ref="AC58:AD58"/>
    <mergeCell ref="AE58:AF58"/>
    <mergeCell ref="V59:AB59"/>
    <mergeCell ref="AC59:AD59"/>
    <mergeCell ref="AE59:AF59"/>
    <mergeCell ref="V60:AB60"/>
    <mergeCell ref="AC60:AD60"/>
    <mergeCell ref="AE60:AF60"/>
    <mergeCell ref="V62:AB62"/>
    <mergeCell ref="AC62:AD62"/>
    <mergeCell ref="AE62:AF62"/>
    <mergeCell ref="V63:AB63"/>
    <mergeCell ref="AC63:AD63"/>
    <mergeCell ref="AE63:AF63"/>
    <mergeCell ref="V64:AB64"/>
    <mergeCell ref="AC64:AD64"/>
    <mergeCell ref="AE64:AF64"/>
    <mergeCell ref="V65:AB65"/>
    <mergeCell ref="AC65:AD65"/>
    <mergeCell ref="AE65:AF65"/>
    <mergeCell ref="V66:AB66"/>
    <mergeCell ref="AC66:AD66"/>
    <mergeCell ref="AE66:AF66"/>
    <mergeCell ref="V67:AB67"/>
    <mergeCell ref="AC67:AD67"/>
    <mergeCell ref="AE67:AF67"/>
    <mergeCell ref="V68:AB68"/>
    <mergeCell ref="AC68:AD68"/>
    <mergeCell ref="AE68:AF68"/>
    <mergeCell ref="V70:AB70"/>
    <mergeCell ref="AC70:AD70"/>
    <mergeCell ref="AE70:AF70"/>
    <mergeCell ref="V71:AB71"/>
    <mergeCell ref="AC71:AD71"/>
    <mergeCell ref="AE71:AF71"/>
    <mergeCell ref="V72:AB72"/>
    <mergeCell ref="AC72:AD72"/>
    <mergeCell ref="AE72:AF72"/>
    <mergeCell ref="V73:AB73"/>
    <mergeCell ref="AC73:AD73"/>
    <mergeCell ref="AE73:AF73"/>
    <mergeCell ref="V74:AB74"/>
    <mergeCell ref="AC74:AD74"/>
    <mergeCell ref="AE74:AF74"/>
    <mergeCell ref="V75:AB75"/>
    <mergeCell ref="AC75:AD75"/>
    <mergeCell ref="AE75:AF75"/>
    <mergeCell ref="V76:AB76"/>
    <mergeCell ref="AC76:AD76"/>
    <mergeCell ref="AE76:AF76"/>
    <mergeCell ref="V78:AB78"/>
    <mergeCell ref="AC78:AD78"/>
    <mergeCell ref="AE78:AF78"/>
    <mergeCell ref="V79:AB79"/>
    <mergeCell ref="AC79:AD79"/>
    <mergeCell ref="AE79:AF79"/>
    <mergeCell ref="V80:AB80"/>
    <mergeCell ref="AC80:AD80"/>
    <mergeCell ref="AE80:AF80"/>
    <mergeCell ref="V81:AB81"/>
    <mergeCell ref="AC81:AD81"/>
    <mergeCell ref="AE81:AF81"/>
    <mergeCell ref="V82:AB82"/>
    <mergeCell ref="AC82:AD82"/>
    <mergeCell ref="AE82:AF82"/>
    <mergeCell ref="V83:AB83"/>
    <mergeCell ref="AC83:AD83"/>
    <mergeCell ref="AE83:AF83"/>
    <mergeCell ref="V84:AB84"/>
    <mergeCell ref="AC84:AD84"/>
    <mergeCell ref="AE84:AF84"/>
    <mergeCell ref="V86:AB86"/>
    <mergeCell ref="AC86:AD86"/>
    <mergeCell ref="AE86:AF86"/>
    <mergeCell ref="V87:AB87"/>
    <mergeCell ref="AC87:AD87"/>
    <mergeCell ref="AE87:AF87"/>
    <mergeCell ref="V88:AB88"/>
    <mergeCell ref="AC88:AD88"/>
    <mergeCell ref="AE88:AF88"/>
    <mergeCell ref="V89:AB89"/>
    <mergeCell ref="AC89:AD89"/>
    <mergeCell ref="AE89:AF89"/>
    <mergeCell ref="V92:AB92"/>
    <mergeCell ref="AC92:AD92"/>
    <mergeCell ref="AE92:AF92"/>
    <mergeCell ref="V90:AB90"/>
    <mergeCell ref="AC90:AD90"/>
    <mergeCell ref="AE90:AF90"/>
    <mergeCell ref="V91:AB91"/>
    <mergeCell ref="AC91:AD91"/>
    <mergeCell ref="AE91:AF91"/>
  </mergeCells>
  <printOptions/>
  <pageMargins left="0.787401575" right="0.59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14"/>
  <sheetViews>
    <sheetView zoomScalePageLayoutView="0" workbookViewId="0" topLeftCell="E1">
      <selection activeCell="E2" sqref="E2"/>
    </sheetView>
  </sheetViews>
  <sheetFormatPr defaultColWidth="11.421875" defaultRowHeight="12.75"/>
  <cols>
    <col min="1" max="1" width="5.7109375" style="14" customWidth="1"/>
    <col min="2" max="2" width="9.57421875" style="0" customWidth="1"/>
    <col min="3" max="3" width="10.28125" style="15" customWidth="1"/>
    <col min="4" max="4" width="15.7109375" style="0" customWidth="1"/>
    <col min="5" max="5" width="21.00390625" style="0" bestFit="1" customWidth="1"/>
    <col min="6" max="7" width="4.00390625" style="0" bestFit="1" customWidth="1"/>
    <col min="8" max="11" width="3.140625" style="0" bestFit="1" customWidth="1"/>
    <col min="12" max="12" width="4.00390625" style="0" bestFit="1" customWidth="1"/>
    <col min="13" max="15" width="3.140625" style="0" bestFit="1" customWidth="1"/>
    <col min="16" max="18" width="4.00390625" style="0" bestFit="1" customWidth="1"/>
    <col min="19" max="19" width="3.140625" style="0" bestFit="1" customWidth="1"/>
    <col min="20" max="27" width="4.00390625" style="0" bestFit="1" customWidth="1"/>
    <col min="28" max="29" width="5.00390625" style="0" bestFit="1" customWidth="1"/>
    <col min="30" max="30" width="4.57421875" style="0" bestFit="1" customWidth="1"/>
    <col min="31" max="31" width="3.28125" style="0" bestFit="1" customWidth="1"/>
    <col min="32" max="32" width="4.7109375" style="0" customWidth="1"/>
    <col min="33" max="46" width="4.7109375" style="29" customWidth="1"/>
    <col min="47" max="54" width="4.7109375" style="0" customWidth="1"/>
  </cols>
  <sheetData>
    <row r="1" spans="3:51" s="1" customFormat="1" ht="12.75" customHeight="1" thickBot="1">
      <c r="C1" s="2"/>
      <c r="D1" s="3"/>
      <c r="E1" s="3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10"/>
      <c r="Y1" s="310"/>
      <c r="Z1" s="310"/>
      <c r="AA1" s="310"/>
      <c r="AB1" s="309"/>
      <c r="AC1" s="309"/>
      <c r="AE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4" ht="85.5" customHeight="1" thickBot="1">
      <c r="A2" s="6"/>
      <c r="B2" s="6"/>
      <c r="C2" s="7"/>
      <c r="D2" s="8"/>
      <c r="E2" s="9" t="s">
        <v>57</v>
      </c>
      <c r="F2" s="299" t="str">
        <f>E3</f>
        <v>Brücken</v>
      </c>
      <c r="G2" s="300"/>
      <c r="H2" s="317" t="str">
        <f>E6</f>
        <v>Erfenbach II abgemeldet</v>
      </c>
      <c r="I2" s="318"/>
      <c r="J2" s="317" t="str">
        <f>E9</f>
        <v>TFC KL III abgemeldet</v>
      </c>
      <c r="K2" s="318"/>
      <c r="L2" s="299" t="str">
        <f>E12</f>
        <v>Miesau II</v>
      </c>
      <c r="M2" s="300"/>
      <c r="N2" s="299" t="str">
        <f>E15</f>
        <v>Otterberg</v>
      </c>
      <c r="O2" s="300"/>
      <c r="P2" s="299" t="str">
        <f>E18</f>
        <v>Ramstein</v>
      </c>
      <c r="Q2" s="300"/>
      <c r="R2" s="299" t="str">
        <f>E21</f>
        <v>Rodenbach III</v>
      </c>
      <c r="S2" s="301"/>
      <c r="T2" s="302" t="str">
        <f>E24</f>
        <v>Roßbach</v>
      </c>
      <c r="U2" s="301"/>
      <c r="V2" s="302" t="str">
        <f>E27</f>
        <v>Siegelbach</v>
      </c>
      <c r="W2" s="301"/>
      <c r="X2" s="311" t="s">
        <v>0</v>
      </c>
      <c r="Y2" s="312"/>
      <c r="Z2" s="313" t="s">
        <v>1</v>
      </c>
      <c r="AA2" s="314"/>
      <c r="AB2" s="307" t="s">
        <v>2</v>
      </c>
      <c r="AC2" s="308"/>
      <c r="AD2" s="10" t="s">
        <v>3</v>
      </c>
      <c r="AE2" s="11" t="s">
        <v>4</v>
      </c>
      <c r="AF2" s="6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6"/>
      <c r="BA2" s="6"/>
      <c r="BB2" s="6"/>
    </row>
    <row r="3" spans="4:51" ht="12.75" customHeight="1">
      <c r="D3" s="16"/>
      <c r="E3" s="116" t="s">
        <v>36</v>
      </c>
      <c r="F3" s="17" t="s">
        <v>5</v>
      </c>
      <c r="G3" s="18" t="s">
        <v>5</v>
      </c>
      <c r="H3" s="134">
        <f>P33</f>
      </c>
      <c r="I3" s="150">
        <f>Q33</f>
      </c>
      <c r="J3" s="204">
        <f>P34</f>
      </c>
      <c r="K3" s="205">
        <f>Q34</f>
      </c>
      <c r="L3" s="19">
        <f>P35</f>
        <v>42</v>
      </c>
      <c r="M3" s="23">
        <f>Q35</f>
        <v>75</v>
      </c>
      <c r="N3" s="17">
        <f>P36</f>
        <v>76</v>
      </c>
      <c r="O3" s="18">
        <f>Q36</f>
        <v>95</v>
      </c>
      <c r="P3" s="19">
        <f>P37</f>
        <v>97</v>
      </c>
      <c r="Q3" s="23">
        <f>Q37</f>
        <v>78</v>
      </c>
      <c r="R3" s="17">
        <f>P38</f>
        <v>106</v>
      </c>
      <c r="S3" s="24">
        <f>Q38</f>
        <v>84</v>
      </c>
      <c r="T3" s="117">
        <f>P39</f>
        <v>109</v>
      </c>
      <c r="U3" s="20">
        <f>Q39</f>
        <v>101</v>
      </c>
      <c r="V3" s="21">
        <f>P40</f>
        <v>75</v>
      </c>
      <c r="W3" s="24">
        <f>Q40</f>
        <v>57</v>
      </c>
      <c r="X3" s="241">
        <f aca="true" t="shared" si="0" ref="X3:Y5">SUM(H3,J3,L3,N3,P3,R3,T3,V3,,)</f>
        <v>505</v>
      </c>
      <c r="Y3" s="227">
        <f t="shared" si="0"/>
        <v>490</v>
      </c>
      <c r="Z3" s="227">
        <f>SUM(G6,G9,G12,G15,G18,G21,G24,G27,,)</f>
        <v>480</v>
      </c>
      <c r="AA3" s="228">
        <f>SUM(F6,F9,F12,F15,F18,F21,F24,F27,,)</f>
        <v>564</v>
      </c>
      <c r="AB3" s="25">
        <f>X3+Z3</f>
        <v>985</v>
      </c>
      <c r="AC3" s="26">
        <f aca="true" t="shared" si="1" ref="AC3:AC29">Y3+AA3</f>
        <v>1054</v>
      </c>
      <c r="AD3" s="27">
        <f>AB3-AC3</f>
        <v>-69</v>
      </c>
      <c r="AE3" s="28">
        <f>IF(AJ4&lt;AJ28,AW4,AW4-1)</f>
        <v>5</v>
      </c>
      <c r="AH3" s="29">
        <f>AB5*100-AC5</f>
        <v>986</v>
      </c>
      <c r="AI3" s="29">
        <f>AD4</f>
        <v>-7</v>
      </c>
      <c r="AJ3" s="29">
        <f>AB4</f>
        <v>21</v>
      </c>
      <c r="AU3" s="29"/>
      <c r="AV3" s="29"/>
      <c r="AW3" s="29"/>
      <c r="AX3" s="29"/>
      <c r="AY3" s="29"/>
    </row>
    <row r="4" spans="4:51" ht="12.75" customHeight="1">
      <c r="D4" s="16"/>
      <c r="E4" s="118"/>
      <c r="F4" s="31" t="s">
        <v>5</v>
      </c>
      <c r="G4" s="32" t="s">
        <v>5</v>
      </c>
      <c r="H4" s="141">
        <f>R33</f>
      </c>
      <c r="I4" s="143">
        <f>S33</f>
      </c>
      <c r="J4" s="206">
        <f>R34</f>
      </c>
      <c r="K4" s="207">
        <f>S34</f>
      </c>
      <c r="L4" s="33">
        <f>R35</f>
        <v>0</v>
      </c>
      <c r="M4" s="37">
        <f>S35</f>
        <v>3</v>
      </c>
      <c r="N4" s="31">
        <f>R36</f>
        <v>1</v>
      </c>
      <c r="O4" s="32">
        <f>S36</f>
        <v>3</v>
      </c>
      <c r="P4" s="33">
        <f>R37</f>
        <v>3</v>
      </c>
      <c r="Q4" s="37">
        <f>S37</f>
        <v>1</v>
      </c>
      <c r="R4" s="31">
        <f>R38</f>
        <v>3</v>
      </c>
      <c r="S4" s="38">
        <f>S38</f>
        <v>2</v>
      </c>
      <c r="T4" s="119">
        <f>R39</f>
        <v>3</v>
      </c>
      <c r="U4" s="34">
        <f>S39</f>
        <v>2</v>
      </c>
      <c r="V4" s="35">
        <f>R40</f>
        <v>3</v>
      </c>
      <c r="W4" s="38">
        <f>S40</f>
        <v>0</v>
      </c>
      <c r="X4" s="242">
        <f t="shared" si="0"/>
        <v>13</v>
      </c>
      <c r="Y4" s="230">
        <f t="shared" si="0"/>
        <v>11</v>
      </c>
      <c r="Z4" s="230">
        <f>SUM(G7,G10,G13,G16,G19,G22,G25,G28,,)</f>
        <v>8</v>
      </c>
      <c r="AA4" s="231">
        <f>SUM(F7,F10,F13,F16,F19,F22,F25,F28,,)</f>
        <v>17</v>
      </c>
      <c r="AB4" s="39">
        <f aca="true" t="shared" si="2" ref="AB4:AB28">X4+Z4</f>
        <v>21</v>
      </c>
      <c r="AC4" s="40">
        <f t="shared" si="1"/>
        <v>28</v>
      </c>
      <c r="AD4" s="41">
        <f>AB4-AC4</f>
        <v>-7</v>
      </c>
      <c r="AE4" s="42"/>
      <c r="AI4" s="43"/>
      <c r="AJ4" s="43">
        <f>AH3*10000+AI3*100+AJ3</f>
        <v>9859321</v>
      </c>
      <c r="AO4" s="29">
        <f>IF(AJ4&lt;AJ7,11,10)</f>
        <v>10</v>
      </c>
      <c r="AP4" s="29">
        <f>IF(AJ4&lt;AJ10,AO4,AO4-1)</f>
        <v>9</v>
      </c>
      <c r="AQ4" s="29">
        <f>IF(AJ4&lt;AJ13,AP4,AP4-1)</f>
        <v>9</v>
      </c>
      <c r="AR4" s="29">
        <f>IF(AJ4&lt;AJ16,AQ4,AQ4-1)</f>
        <v>9</v>
      </c>
      <c r="AS4" s="29">
        <f>IF(AJ4&lt;AJ19,AR4,AR4-1)</f>
        <v>9</v>
      </c>
      <c r="AT4" s="29">
        <f>IF(AJ4&lt;AJ22,AS4,AS4-1)</f>
        <v>8</v>
      </c>
      <c r="AU4" s="29">
        <f>IF(AJ4&lt;AJ25,AT4,AT4-1)</f>
        <v>7</v>
      </c>
      <c r="AV4" s="29">
        <f>AU4-1</f>
        <v>6</v>
      </c>
      <c r="AW4" s="29">
        <f>AV4-1</f>
        <v>5</v>
      </c>
      <c r="AX4" s="29"/>
      <c r="AY4" s="29"/>
    </row>
    <row r="5" spans="4:51" ht="12.75" customHeight="1" thickBot="1">
      <c r="D5" s="16"/>
      <c r="E5" s="120"/>
      <c r="F5" s="44" t="s">
        <v>5</v>
      </c>
      <c r="G5" s="45" t="s">
        <v>5</v>
      </c>
      <c r="H5" s="146">
        <f>T33</f>
      </c>
      <c r="I5" s="148">
        <f>U33</f>
      </c>
      <c r="J5" s="208">
        <f>T34</f>
      </c>
      <c r="K5" s="209">
        <f>U34</f>
      </c>
      <c r="L5" s="46">
        <f>T35</f>
        <v>0</v>
      </c>
      <c r="M5" s="50">
        <f>U35</f>
        <v>2</v>
      </c>
      <c r="N5" s="44">
        <f>T36</f>
        <v>0</v>
      </c>
      <c r="O5" s="45">
        <f>U36</f>
        <v>2</v>
      </c>
      <c r="P5" s="46">
        <f>T37</f>
        <v>2</v>
      </c>
      <c r="Q5" s="50">
        <f>U37</f>
        <v>0</v>
      </c>
      <c r="R5" s="44">
        <f>T38</f>
        <v>2</v>
      </c>
      <c r="S5" s="51">
        <f>U38</f>
        <v>0</v>
      </c>
      <c r="T5" s="121">
        <f>T39</f>
        <v>2</v>
      </c>
      <c r="U5" s="47">
        <f>U39</f>
        <v>0</v>
      </c>
      <c r="V5" s="48">
        <f>T40</f>
        <v>2</v>
      </c>
      <c r="W5" s="51">
        <f>U40</f>
        <v>0</v>
      </c>
      <c r="X5" s="243">
        <f t="shared" si="0"/>
        <v>8</v>
      </c>
      <c r="Y5" s="233">
        <f t="shared" si="0"/>
        <v>4</v>
      </c>
      <c r="Z5" s="233">
        <f>SUM(G8,G11,G14,G17,G20,G23,G26,G29,,)</f>
        <v>2</v>
      </c>
      <c r="AA5" s="234">
        <f>SUM(F8,F11,F14,F17,F20,F23,F26,F29,,)</f>
        <v>10</v>
      </c>
      <c r="AB5" s="52">
        <f t="shared" si="2"/>
        <v>10</v>
      </c>
      <c r="AC5" s="53">
        <f t="shared" si="1"/>
        <v>14</v>
      </c>
      <c r="AD5" s="54"/>
      <c r="AE5" s="55"/>
      <c r="AI5" s="43"/>
      <c r="AU5" s="29"/>
      <c r="AV5" s="29"/>
      <c r="AW5" s="29"/>
      <c r="AX5" s="29"/>
      <c r="AY5" s="29"/>
    </row>
    <row r="6" spans="4:51" ht="12.75" customHeight="1">
      <c r="D6" s="16"/>
      <c r="E6" s="133" t="s">
        <v>48</v>
      </c>
      <c r="F6" s="134">
        <f>P42</f>
      </c>
      <c r="G6" s="135">
        <f>Q42</f>
      </c>
      <c r="H6" s="136" t="s">
        <v>5</v>
      </c>
      <c r="I6" s="137" t="s">
        <v>5</v>
      </c>
      <c r="J6" s="134">
        <f>P43</f>
      </c>
      <c r="K6" s="135">
        <f>Q43</f>
      </c>
      <c r="L6" s="136">
        <f>P44</f>
      </c>
      <c r="M6" s="137">
        <f>Q44</f>
      </c>
      <c r="N6" s="136">
        <f>P45</f>
      </c>
      <c r="O6" s="137">
        <f>Q45</f>
      </c>
      <c r="P6" s="136">
        <f>P46</f>
      </c>
      <c r="Q6" s="137">
        <f>Q46</f>
      </c>
      <c r="R6" s="136">
        <f>P47</f>
      </c>
      <c r="S6" s="138">
        <f>Q47</f>
      </c>
      <c r="T6" s="139">
        <f>P48</f>
      </c>
      <c r="U6" s="138">
        <f>Q48</f>
      </c>
      <c r="V6" s="139">
        <f>P49</f>
      </c>
      <c r="W6" s="138">
        <f>Q49</f>
      </c>
      <c r="X6" s="244">
        <f aca="true" t="shared" si="3" ref="X6:Y8">SUM(F6,J6,L6,N6,P6,R6,T6,V6,,)</f>
        <v>0</v>
      </c>
      <c r="Y6" s="245">
        <f t="shared" si="3"/>
        <v>0</v>
      </c>
      <c r="Z6" s="245">
        <f>SUM(I3,I9,I12,I15,I18,I21,I24,I27,,)</f>
        <v>0</v>
      </c>
      <c r="AA6" s="246">
        <f>SUM(H3,H9,H12,H15,H18,H21,H24,H27,,)</f>
        <v>0</v>
      </c>
      <c r="AB6" s="158">
        <f t="shared" si="2"/>
        <v>0</v>
      </c>
      <c r="AC6" s="159">
        <f t="shared" si="1"/>
        <v>0</v>
      </c>
      <c r="AD6" s="160">
        <f aca="true" t="shared" si="4" ref="AD6:AD28">AB6-AC6</f>
        <v>0</v>
      </c>
      <c r="AE6" s="28">
        <f>IF(AJ7&lt;AJ4,AW7,AW7-1)</f>
        <v>8</v>
      </c>
      <c r="AH6" s="29">
        <f>AB8*100-AC8</f>
        <v>0</v>
      </c>
      <c r="AI6" s="29">
        <f>AD7</f>
        <v>0</v>
      </c>
      <c r="AJ6" s="29">
        <f>AB7</f>
        <v>0</v>
      </c>
      <c r="AU6" s="29"/>
      <c r="AV6" s="29"/>
      <c r="AW6" s="29"/>
      <c r="AX6" s="29"/>
      <c r="AY6" s="29"/>
    </row>
    <row r="7" spans="4:51" ht="12.75" customHeight="1">
      <c r="D7" s="16"/>
      <c r="E7" s="140"/>
      <c r="F7" s="141">
        <f>R42</f>
      </c>
      <c r="G7" s="142">
        <f>S42</f>
      </c>
      <c r="H7" s="141" t="s">
        <v>5</v>
      </c>
      <c r="I7" s="142" t="s">
        <v>5</v>
      </c>
      <c r="J7" s="141">
        <f>R43</f>
      </c>
      <c r="K7" s="142">
        <f>S43</f>
      </c>
      <c r="L7" s="141">
        <f>R44</f>
      </c>
      <c r="M7" s="142">
        <f>S44</f>
      </c>
      <c r="N7" s="141">
        <f>R45</f>
      </c>
      <c r="O7" s="142">
        <f>S45</f>
      </c>
      <c r="P7" s="141">
        <f>R46</f>
      </c>
      <c r="Q7" s="142">
        <f>S46</f>
      </c>
      <c r="R7" s="141">
        <f>R47</f>
      </c>
      <c r="S7" s="143">
        <f>S47</f>
      </c>
      <c r="T7" s="144">
        <f>R48</f>
      </c>
      <c r="U7" s="143">
        <f>S48</f>
      </c>
      <c r="V7" s="144">
        <f>R49</f>
      </c>
      <c r="W7" s="143">
        <f>S49</f>
      </c>
      <c r="X7" s="247">
        <f t="shared" si="3"/>
        <v>0</v>
      </c>
      <c r="Y7" s="248">
        <f t="shared" si="3"/>
        <v>0</v>
      </c>
      <c r="Z7" s="245">
        <f>SUM(I4,I10,I13,I16,I19,I22,I25,I28,,)</f>
        <v>0</v>
      </c>
      <c r="AA7" s="249">
        <f>SUM(H4,H10,H13,H16,H19,H22,H25,H28,,)</f>
        <v>0</v>
      </c>
      <c r="AB7" s="161">
        <f t="shared" si="2"/>
        <v>0</v>
      </c>
      <c r="AC7" s="162">
        <f t="shared" si="1"/>
        <v>0</v>
      </c>
      <c r="AD7" s="163">
        <f t="shared" si="4"/>
        <v>0</v>
      </c>
      <c r="AE7" s="42"/>
      <c r="AI7" s="43"/>
      <c r="AJ7" s="43">
        <f>AH6*10000+AI6*100+AJ6</f>
        <v>0</v>
      </c>
      <c r="AO7" s="29">
        <f>IF(AJ7&lt;AJ10,11,10)</f>
        <v>10</v>
      </c>
      <c r="AP7" s="29">
        <f>IF(AJ7&lt;AJ13,AO7,AO7-1)</f>
        <v>10</v>
      </c>
      <c r="AQ7" s="29">
        <f>IF(AJ7&lt;AJ16,AP7,AP7-1)</f>
        <v>10</v>
      </c>
      <c r="AR7" s="29">
        <f>IF(AJ7&lt;AJ19,AQ7,AQ7-1)</f>
        <v>10</v>
      </c>
      <c r="AS7" s="29">
        <f>IF(AJ7&lt;AJ22,AR7,AR7-1)</f>
        <v>10</v>
      </c>
      <c r="AT7" s="29">
        <f>IF(AJ7&lt;AJ25,AS7,AS7-1)</f>
        <v>10</v>
      </c>
      <c r="AU7" s="29">
        <f>IF(AJ7&lt;AJ28,AT7,AT7-1)</f>
        <v>10</v>
      </c>
      <c r="AV7" s="29">
        <f>AU7-1</f>
        <v>9</v>
      </c>
      <c r="AW7" s="29">
        <f>AV7-1</f>
        <v>8</v>
      </c>
      <c r="AX7" s="29"/>
      <c r="AY7" s="29"/>
    </row>
    <row r="8" spans="4:51" ht="12.75" customHeight="1" thickBot="1">
      <c r="D8" s="16"/>
      <c r="E8" s="145"/>
      <c r="F8" s="146">
        <f>T42</f>
      </c>
      <c r="G8" s="147">
        <f>U42</f>
      </c>
      <c r="H8" s="146" t="s">
        <v>5</v>
      </c>
      <c r="I8" s="147" t="s">
        <v>5</v>
      </c>
      <c r="J8" s="146">
        <f>T43</f>
      </c>
      <c r="K8" s="147">
        <f>U43</f>
      </c>
      <c r="L8" s="146">
        <f>T44</f>
      </c>
      <c r="M8" s="147">
        <f>U44</f>
      </c>
      <c r="N8" s="146">
        <f>T45</f>
      </c>
      <c r="O8" s="147">
        <f>U45</f>
      </c>
      <c r="P8" s="146">
        <f>T46</f>
      </c>
      <c r="Q8" s="147">
        <f>U46</f>
      </c>
      <c r="R8" s="146">
        <f>T47</f>
      </c>
      <c r="S8" s="148">
        <f>U47</f>
      </c>
      <c r="T8" s="149">
        <f>T48</f>
      </c>
      <c r="U8" s="148">
        <f>U48</f>
      </c>
      <c r="V8" s="149">
        <f>T49</f>
      </c>
      <c r="W8" s="148">
        <f>U49</f>
      </c>
      <c r="X8" s="250">
        <f t="shared" si="3"/>
        <v>0</v>
      </c>
      <c r="Y8" s="251">
        <f t="shared" si="3"/>
        <v>0</v>
      </c>
      <c r="Z8" s="245">
        <f>SUM(I5,I11,I14,I17,I20,I23,I26,I29,,)</f>
        <v>0</v>
      </c>
      <c r="AA8" s="252">
        <f>SUM(H5,H11,H14,H17,H20,H23,H26,H29,,)</f>
        <v>0</v>
      </c>
      <c r="AB8" s="164">
        <f t="shared" si="2"/>
        <v>0</v>
      </c>
      <c r="AC8" s="165">
        <f t="shared" si="1"/>
        <v>0</v>
      </c>
      <c r="AD8" s="166"/>
      <c r="AE8" s="55"/>
      <c r="AI8" s="43"/>
      <c r="AU8" s="29"/>
      <c r="AV8" s="29"/>
      <c r="AW8" s="29"/>
      <c r="AX8" s="29"/>
      <c r="AY8" s="29"/>
    </row>
    <row r="9" spans="4:51" ht="12.75" customHeight="1">
      <c r="D9" s="16"/>
      <c r="E9" s="133" t="s">
        <v>60</v>
      </c>
      <c r="F9" s="134">
        <f>P51</f>
      </c>
      <c r="G9" s="135">
        <f>Q51</f>
      </c>
      <c r="H9" s="134">
        <f>P52</f>
      </c>
      <c r="I9" s="135">
        <f>Q52</f>
      </c>
      <c r="J9" s="134" t="s">
        <v>5</v>
      </c>
      <c r="K9" s="135" t="s">
        <v>5</v>
      </c>
      <c r="L9" s="134">
        <f>P53</f>
      </c>
      <c r="M9" s="135">
        <f>Q53</f>
      </c>
      <c r="N9" s="134">
        <f>P54</f>
      </c>
      <c r="O9" s="135">
        <f>Q54</f>
      </c>
      <c r="P9" s="194">
        <f>P55</f>
      </c>
      <c r="Q9" s="195">
        <f>Q55</f>
      </c>
      <c r="R9" s="134">
        <f>P56</f>
      </c>
      <c r="S9" s="150">
        <f>Q56</f>
      </c>
      <c r="T9" s="196">
        <f>P57</f>
      </c>
      <c r="U9" s="150">
        <f>Q57</f>
      </c>
      <c r="V9" s="196">
        <f>P58</f>
      </c>
      <c r="W9" s="150">
        <f>Q58</f>
      </c>
      <c r="X9" s="226">
        <f aca="true" t="shared" si="5" ref="X9:Y11">SUM(F9,H9,L9,N9,P9,R9,T9,V9,,)</f>
        <v>0</v>
      </c>
      <c r="Y9" s="227">
        <f t="shared" si="5"/>
        <v>0</v>
      </c>
      <c r="Z9" s="227">
        <f>SUM(K3,K6,K12,K15,K18,K21,K24,K27,,)</f>
        <v>0</v>
      </c>
      <c r="AA9" s="228">
        <f>SUM(J3,J6,J12,J15,J18,J21,J24,J27,,)</f>
        <v>0</v>
      </c>
      <c r="AB9" s="60">
        <f t="shared" si="2"/>
        <v>0</v>
      </c>
      <c r="AC9" s="26">
        <f t="shared" si="1"/>
        <v>0</v>
      </c>
      <c r="AD9" s="27">
        <f t="shared" si="4"/>
        <v>0</v>
      </c>
      <c r="AE9" s="28">
        <f>IF(AJ10&lt;AJ7,AW10,AW10-1)</f>
        <v>8</v>
      </c>
      <c r="AH9" s="29">
        <f>AB11*100-AC11</f>
        <v>0</v>
      </c>
      <c r="AI9" s="29">
        <f>AD10</f>
        <v>0</v>
      </c>
      <c r="AJ9" s="29">
        <f>AB10</f>
        <v>0</v>
      </c>
      <c r="AU9" s="29"/>
      <c r="AV9" s="29"/>
      <c r="AW9" s="29"/>
      <c r="AX9" s="29"/>
      <c r="AY9" s="29"/>
    </row>
    <row r="10" spans="4:51" ht="12.75" customHeight="1">
      <c r="D10" s="16"/>
      <c r="E10" s="140"/>
      <c r="F10" s="141">
        <f>R51</f>
      </c>
      <c r="G10" s="142">
        <f>S51</f>
      </c>
      <c r="H10" s="141">
        <f>R52</f>
      </c>
      <c r="I10" s="142">
        <f>S52</f>
      </c>
      <c r="J10" s="141" t="s">
        <v>5</v>
      </c>
      <c r="K10" s="142" t="s">
        <v>5</v>
      </c>
      <c r="L10" s="141">
        <f>R53</f>
      </c>
      <c r="M10" s="142">
        <f>S53</f>
      </c>
      <c r="N10" s="141">
        <f>R54</f>
      </c>
      <c r="O10" s="142">
        <f>S54</f>
      </c>
      <c r="P10" s="197">
        <f>R55</f>
      </c>
      <c r="Q10" s="198">
        <f>S55</f>
      </c>
      <c r="R10" s="141">
        <f>R56</f>
      </c>
      <c r="S10" s="143">
        <f>S56</f>
      </c>
      <c r="T10" s="144">
        <f>R57</f>
      </c>
      <c r="U10" s="143">
        <f>S57</f>
      </c>
      <c r="V10" s="144">
        <f>R58</f>
      </c>
      <c r="W10" s="143">
        <f>S58</f>
      </c>
      <c r="X10" s="229">
        <f t="shared" si="5"/>
        <v>0</v>
      </c>
      <c r="Y10" s="230">
        <f t="shared" si="5"/>
        <v>0</v>
      </c>
      <c r="Z10" s="230">
        <f>SUM(K4,K7,K13,K16,K19,K22,K25,K28,,)</f>
        <v>0</v>
      </c>
      <c r="AA10" s="231">
        <f>SUM(J4,J7,J13,J16,J19,J22,J25,J28,,)</f>
        <v>0</v>
      </c>
      <c r="AB10" s="39">
        <f t="shared" si="2"/>
        <v>0</v>
      </c>
      <c r="AC10" s="40">
        <f t="shared" si="1"/>
        <v>0</v>
      </c>
      <c r="AD10" s="41">
        <f t="shared" si="4"/>
        <v>0</v>
      </c>
      <c r="AE10" s="42"/>
      <c r="AI10" s="43"/>
      <c r="AJ10" s="43">
        <f>AH9*10000+AI9*100+AJ9</f>
        <v>0</v>
      </c>
      <c r="AO10" s="29">
        <f>IF(AJ10&lt;AJ13,11,10)</f>
        <v>11</v>
      </c>
      <c r="AP10" s="29">
        <f>IF(AJ10&lt;AJ16,AO10,AO10-1)</f>
        <v>11</v>
      </c>
      <c r="AQ10" s="29">
        <f>IF(AJ10&lt;AJ19,AP10,AP10-1)</f>
        <v>11</v>
      </c>
      <c r="AR10" s="29">
        <f>IF(AJ10&lt;AJ22,AQ10,AQ10-1)</f>
        <v>11</v>
      </c>
      <c r="AS10" s="29">
        <f>IF(AJ10&lt;AJ25,AR10,AR10-1)</f>
        <v>11</v>
      </c>
      <c r="AT10" s="29">
        <f>IF(AJ10&lt;AJ28,AS10,AS10-1)</f>
        <v>11</v>
      </c>
      <c r="AU10" s="29">
        <f>IF(AJ10&lt;AJ4,AT10,AT10-1)</f>
        <v>11</v>
      </c>
      <c r="AV10" s="29">
        <f>AU10-1</f>
        <v>10</v>
      </c>
      <c r="AW10" s="29">
        <f>AV10-1</f>
        <v>9</v>
      </c>
      <c r="AX10" s="29"/>
      <c r="AY10" s="29"/>
    </row>
    <row r="11" spans="4:51" ht="12.75" customHeight="1" thickBot="1">
      <c r="D11" s="16"/>
      <c r="E11" s="199"/>
      <c r="F11" s="151">
        <f>T51</f>
      </c>
      <c r="G11" s="152">
        <f>U51</f>
      </c>
      <c r="H11" s="151">
        <f>T52</f>
      </c>
      <c r="I11" s="152">
        <f>U52</f>
      </c>
      <c r="J11" s="151" t="s">
        <v>5</v>
      </c>
      <c r="K11" s="152" t="s">
        <v>5</v>
      </c>
      <c r="L11" s="151">
        <f>T53</f>
      </c>
      <c r="M11" s="152">
        <f>U53</f>
      </c>
      <c r="N11" s="151">
        <f>T54</f>
      </c>
      <c r="O11" s="152">
        <f>U54</f>
      </c>
      <c r="P11" s="200">
        <f>T55</f>
      </c>
      <c r="Q11" s="201">
        <f>U55</f>
      </c>
      <c r="R11" s="151">
        <f>T56</f>
      </c>
      <c r="S11" s="202">
        <f>U56</f>
      </c>
      <c r="T11" s="203">
        <f>T57</f>
      </c>
      <c r="U11" s="202">
        <f>U57</f>
      </c>
      <c r="V11" s="203">
        <f>T58</f>
      </c>
      <c r="W11" s="202">
        <f>U58</f>
      </c>
      <c r="X11" s="238">
        <f t="shared" si="5"/>
        <v>0</v>
      </c>
      <c r="Y11" s="239">
        <f t="shared" si="5"/>
        <v>0</v>
      </c>
      <c r="Z11" s="239">
        <f>SUM(K5,K8,K14,K17,K20,K23,K26,K29,,)</f>
        <v>0</v>
      </c>
      <c r="AA11" s="240">
        <f>SUM(J5,J8,J14,J17,J20,J23,J26,J29,,)</f>
        <v>0</v>
      </c>
      <c r="AB11" s="66">
        <f t="shared" si="2"/>
        <v>0</v>
      </c>
      <c r="AC11" s="67">
        <f t="shared" si="1"/>
        <v>0</v>
      </c>
      <c r="AD11" s="54"/>
      <c r="AE11" s="55"/>
      <c r="AI11" s="43"/>
      <c r="AU11" s="29"/>
      <c r="AV11" s="29"/>
      <c r="AW11" s="29"/>
      <c r="AX11" s="29"/>
      <c r="AY11" s="29"/>
    </row>
    <row r="12" spans="4:51" ht="12.75" customHeight="1">
      <c r="D12" s="16"/>
      <c r="E12" s="116" t="s">
        <v>37</v>
      </c>
      <c r="F12" s="19">
        <f>P60</f>
        <v>75</v>
      </c>
      <c r="G12" s="23">
        <f>Q60</f>
        <v>47</v>
      </c>
      <c r="H12" s="134">
        <f>P61</f>
      </c>
      <c r="I12" s="135">
        <f>Q61</f>
      </c>
      <c r="J12" s="194">
        <f>P62</f>
      </c>
      <c r="K12" s="195">
        <f>Q62</f>
      </c>
      <c r="L12" s="17" t="s">
        <v>5</v>
      </c>
      <c r="M12" s="18" t="s">
        <v>5</v>
      </c>
      <c r="N12" s="19">
        <f>P63</f>
        <v>75</v>
      </c>
      <c r="O12" s="23">
        <f>Q63</f>
        <v>53</v>
      </c>
      <c r="P12" s="17">
        <f>P64</f>
        <v>94</v>
      </c>
      <c r="Q12" s="18">
        <f>Q64</f>
        <v>89</v>
      </c>
      <c r="R12" s="19">
        <f>P65</f>
        <v>79</v>
      </c>
      <c r="S12" s="20">
        <f>Q65</f>
        <v>48</v>
      </c>
      <c r="T12" s="168">
        <f>P66</f>
        <v>75</v>
      </c>
      <c r="U12" s="176">
        <f>Q66</f>
        <v>0</v>
      </c>
      <c r="V12" s="117">
        <f>P67</f>
        <v>90</v>
      </c>
      <c r="W12" s="20">
        <f>Q67</f>
        <v>90</v>
      </c>
      <c r="X12" s="226">
        <f aca="true" t="shared" si="6" ref="X12:Y14">SUM(F12,H12,J12,N12,P12,R12,T12,V12,,)</f>
        <v>488</v>
      </c>
      <c r="Y12" s="227">
        <f t="shared" si="6"/>
        <v>327</v>
      </c>
      <c r="Z12" s="227">
        <f>SUM(M3,M6,M9,M15,M18,M21,M24,M27,,)</f>
        <v>490</v>
      </c>
      <c r="AA12" s="228">
        <f>SUM(L3,L6,L9,L15,L18,L21,L24,L27,,)</f>
        <v>445</v>
      </c>
      <c r="AB12" s="60">
        <f t="shared" si="2"/>
        <v>978</v>
      </c>
      <c r="AC12" s="26">
        <f t="shared" si="1"/>
        <v>772</v>
      </c>
      <c r="AD12" s="27">
        <f t="shared" si="4"/>
        <v>206</v>
      </c>
      <c r="AE12" s="28">
        <f>IF(AJ13&lt;AJ10,AW13,AW13-1)</f>
        <v>1</v>
      </c>
      <c r="AH12" s="29">
        <f>AB14*100-AC14</f>
        <v>1996</v>
      </c>
      <c r="AI12" s="29">
        <f>AD13</f>
        <v>20</v>
      </c>
      <c r="AJ12" s="29">
        <f>AB13</f>
        <v>31</v>
      </c>
      <c r="AU12" s="29"/>
      <c r="AV12" s="29"/>
      <c r="AW12" s="29"/>
      <c r="AX12" s="29"/>
      <c r="AY12" s="29"/>
    </row>
    <row r="13" spans="4:51" ht="12.75" customHeight="1">
      <c r="D13" s="16"/>
      <c r="E13" s="118"/>
      <c r="F13" s="33">
        <f>R60</f>
        <v>3</v>
      </c>
      <c r="G13" s="37">
        <f>S60</f>
        <v>0</v>
      </c>
      <c r="H13" s="141">
        <f>R61</f>
      </c>
      <c r="I13" s="142">
        <f>S61</f>
      </c>
      <c r="J13" s="197">
        <f>R62</f>
      </c>
      <c r="K13" s="198">
        <f>S62</f>
      </c>
      <c r="L13" s="31" t="s">
        <v>5</v>
      </c>
      <c r="M13" s="32" t="s">
        <v>5</v>
      </c>
      <c r="N13" s="33">
        <f>R63</f>
        <v>3</v>
      </c>
      <c r="O13" s="37">
        <f>S63</f>
        <v>0</v>
      </c>
      <c r="P13" s="31">
        <f>R64</f>
        <v>3</v>
      </c>
      <c r="Q13" s="32">
        <f>S64</f>
        <v>1</v>
      </c>
      <c r="R13" s="33">
        <f>R65</f>
        <v>3</v>
      </c>
      <c r="S13" s="34">
        <f>S65</f>
        <v>0</v>
      </c>
      <c r="T13" s="169">
        <f>R66</f>
        <v>3</v>
      </c>
      <c r="U13" s="177">
        <f>S66</f>
        <v>0</v>
      </c>
      <c r="V13" s="119">
        <f>R67</f>
        <v>1</v>
      </c>
      <c r="W13" s="34">
        <f>S67</f>
        <v>3</v>
      </c>
      <c r="X13" s="229">
        <f t="shared" si="6"/>
        <v>16</v>
      </c>
      <c r="Y13" s="230">
        <f t="shared" si="6"/>
        <v>4</v>
      </c>
      <c r="Z13" s="230">
        <f>SUM(M4,M7,M10,M16,M19,M22,M25,M28,,)</f>
        <v>15</v>
      </c>
      <c r="AA13" s="231">
        <f>SUM(L4,L7,L10,L16,L19,L22,L25,L28,,)</f>
        <v>7</v>
      </c>
      <c r="AB13" s="39">
        <f t="shared" si="2"/>
        <v>31</v>
      </c>
      <c r="AC13" s="40">
        <f t="shared" si="1"/>
        <v>11</v>
      </c>
      <c r="AD13" s="41">
        <f t="shared" si="4"/>
        <v>20</v>
      </c>
      <c r="AE13" s="42"/>
      <c r="AI13" s="43"/>
      <c r="AJ13" s="43">
        <f>AH12*10000+AI12*100+AJ12</f>
        <v>19962031</v>
      </c>
      <c r="AO13" s="29">
        <f>IF(AJ13&lt;AJ16,11,10)</f>
        <v>10</v>
      </c>
      <c r="AP13" s="29">
        <f>IF(AJ13&lt;AJ19,AO13,AO13-1)</f>
        <v>9</v>
      </c>
      <c r="AQ13" s="29">
        <f>IF(AJ13&lt;AJ22,AP13,AP13-1)</f>
        <v>8</v>
      </c>
      <c r="AR13" s="29">
        <f>IF(AJ13&lt;AJ25,AQ13,AQ13-1)</f>
        <v>7</v>
      </c>
      <c r="AS13" s="29">
        <f>IF(AJ13&lt;AJ28,AR13,AR13-1)</f>
        <v>6</v>
      </c>
      <c r="AT13" s="29">
        <f>IF(AJ13&lt;AJ4,AS13,AS13-1)</f>
        <v>5</v>
      </c>
      <c r="AU13" s="29">
        <f>IF(AJ13&lt;AJ7,AT13,AT13-1)</f>
        <v>4</v>
      </c>
      <c r="AV13" s="29">
        <f>AU13-1</f>
        <v>3</v>
      </c>
      <c r="AW13" s="29">
        <f>AV13-1</f>
        <v>2</v>
      </c>
      <c r="AX13" s="29"/>
      <c r="AY13" s="29"/>
    </row>
    <row r="14" spans="4:51" ht="12.75" customHeight="1" thickBot="1">
      <c r="D14" s="16"/>
      <c r="E14" s="124"/>
      <c r="F14" s="63">
        <f>T60</f>
        <v>2</v>
      </c>
      <c r="G14" s="64">
        <f>U60</f>
        <v>0</v>
      </c>
      <c r="H14" s="151">
        <f>T61</f>
      </c>
      <c r="I14" s="152">
        <f>U61</f>
      </c>
      <c r="J14" s="200">
        <f>T62</f>
      </c>
      <c r="K14" s="201">
        <f>U62</f>
      </c>
      <c r="L14" s="61" t="s">
        <v>5</v>
      </c>
      <c r="M14" s="62" t="s">
        <v>5</v>
      </c>
      <c r="N14" s="63">
        <f>T63</f>
        <v>2</v>
      </c>
      <c r="O14" s="64">
        <f>U63</f>
        <v>0</v>
      </c>
      <c r="P14" s="61">
        <f>T64</f>
        <v>2</v>
      </c>
      <c r="Q14" s="62">
        <f>U64</f>
        <v>0</v>
      </c>
      <c r="R14" s="63">
        <f>T65</f>
        <v>2</v>
      </c>
      <c r="S14" s="68">
        <f>U65</f>
        <v>0</v>
      </c>
      <c r="T14" s="178">
        <f>T66</f>
        <v>2</v>
      </c>
      <c r="U14" s="179">
        <f>U66</f>
        <v>0</v>
      </c>
      <c r="V14" s="125">
        <f>T67</f>
        <v>0</v>
      </c>
      <c r="W14" s="68">
        <f>U67</f>
        <v>2</v>
      </c>
      <c r="X14" s="238">
        <f t="shared" si="6"/>
        <v>10</v>
      </c>
      <c r="Y14" s="239">
        <f t="shared" si="6"/>
        <v>2</v>
      </c>
      <c r="Z14" s="239">
        <f>SUM(M5,M8,M11,M17,M20,M23,M26,M29,,)</f>
        <v>10</v>
      </c>
      <c r="AA14" s="240">
        <f>SUM(L5,L8,L11,L17,L20,L23,L26,L29,,)</f>
        <v>2</v>
      </c>
      <c r="AB14" s="66">
        <f t="shared" si="2"/>
        <v>20</v>
      </c>
      <c r="AC14" s="67">
        <f t="shared" si="1"/>
        <v>4</v>
      </c>
      <c r="AD14" s="54"/>
      <c r="AE14" s="55"/>
      <c r="AI14" s="43"/>
      <c r="AU14" s="29"/>
      <c r="AV14" s="29"/>
      <c r="AW14" s="29"/>
      <c r="AX14" s="29"/>
      <c r="AY14" s="29"/>
    </row>
    <row r="15" spans="4:51" ht="12.75" customHeight="1">
      <c r="D15" s="16"/>
      <c r="E15" s="116" t="s">
        <v>39</v>
      </c>
      <c r="F15" s="17">
        <f>P69</f>
        <v>108</v>
      </c>
      <c r="G15" s="18">
        <f>Q69</f>
        <v>106</v>
      </c>
      <c r="H15" s="134">
        <f>P70</f>
      </c>
      <c r="I15" s="135">
        <f>Q70</f>
      </c>
      <c r="J15" s="194">
        <f>P71</f>
      </c>
      <c r="K15" s="195">
        <f>Q71</f>
      </c>
      <c r="L15" s="19">
        <f>P72</f>
        <v>84</v>
      </c>
      <c r="M15" s="23">
        <f>Q72</f>
        <v>98</v>
      </c>
      <c r="N15" s="17" t="s">
        <v>5</v>
      </c>
      <c r="O15" s="18" t="s">
        <v>5</v>
      </c>
      <c r="P15" s="19">
        <f>P73</f>
        <v>44</v>
      </c>
      <c r="Q15" s="23">
        <f>Q73</f>
        <v>75</v>
      </c>
      <c r="R15" s="17">
        <f>P74</f>
        <v>96</v>
      </c>
      <c r="S15" s="24">
        <f>Q74</f>
        <v>86</v>
      </c>
      <c r="T15" s="117">
        <f>P75</f>
        <v>36</v>
      </c>
      <c r="U15" s="20">
        <f>Q75</f>
        <v>75</v>
      </c>
      <c r="V15" s="21">
        <f>P76</f>
        <v>96</v>
      </c>
      <c r="W15" s="24">
        <f>Q76</f>
        <v>112</v>
      </c>
      <c r="X15" s="226">
        <f>SUM(F15,H15,J15,L15,P15,R15,T15,V15,,)</f>
        <v>464</v>
      </c>
      <c r="Y15" s="227">
        <f>SUM(G15,I15,K15,M15,Q15,S15,U15,W15,,)</f>
        <v>552</v>
      </c>
      <c r="Z15" s="227">
        <f>SUM(O3,O6,O9,O12,O18,O21,O24,O27,,)</f>
        <v>469</v>
      </c>
      <c r="AA15" s="228">
        <f>SUM(N3,N6,N9,N12,N18,N21,N24,N27,,)</f>
        <v>476</v>
      </c>
      <c r="AB15" s="60">
        <f t="shared" si="2"/>
        <v>933</v>
      </c>
      <c r="AC15" s="26">
        <f t="shared" si="1"/>
        <v>1028</v>
      </c>
      <c r="AD15" s="27">
        <f t="shared" si="4"/>
        <v>-95</v>
      </c>
      <c r="AE15" s="28">
        <f>IF(AJ16&lt;AJ13,AW16,AW16-1)</f>
        <v>4</v>
      </c>
      <c r="AH15" s="29">
        <f>AB17*100-AC17</f>
        <v>986</v>
      </c>
      <c r="AI15" s="29">
        <f>AD16</f>
        <v>-6</v>
      </c>
      <c r="AJ15" s="29">
        <f>AB16</f>
        <v>20</v>
      </c>
      <c r="AU15" s="29"/>
      <c r="AV15" s="29"/>
      <c r="AW15" s="29"/>
      <c r="AX15" s="29"/>
      <c r="AY15" s="29"/>
    </row>
    <row r="16" spans="4:51" ht="12.75" customHeight="1">
      <c r="D16" s="16"/>
      <c r="E16" s="118"/>
      <c r="F16" s="31">
        <f>R69</f>
        <v>3</v>
      </c>
      <c r="G16" s="32">
        <f>S69</f>
        <v>2</v>
      </c>
      <c r="H16" s="141">
        <f>R70</f>
      </c>
      <c r="I16" s="142">
        <f>S70</f>
      </c>
      <c r="J16" s="197">
        <f>R71</f>
      </c>
      <c r="K16" s="198">
        <f>S71</f>
      </c>
      <c r="L16" s="33">
        <f>R72</f>
        <v>1</v>
      </c>
      <c r="M16" s="37">
        <f>S72</f>
        <v>3</v>
      </c>
      <c r="N16" s="31" t="s">
        <v>5</v>
      </c>
      <c r="O16" s="32" t="s">
        <v>5</v>
      </c>
      <c r="P16" s="33">
        <f>R73</f>
        <v>0</v>
      </c>
      <c r="Q16" s="37">
        <f>S73</f>
        <v>3</v>
      </c>
      <c r="R16" s="31">
        <f>R74</f>
        <v>3</v>
      </c>
      <c r="S16" s="38">
        <f>S74</f>
        <v>1</v>
      </c>
      <c r="T16" s="119">
        <f>R75</f>
        <v>0</v>
      </c>
      <c r="U16" s="34">
        <f>S75</f>
        <v>3</v>
      </c>
      <c r="V16" s="35">
        <f>R76</f>
        <v>2</v>
      </c>
      <c r="W16" s="38">
        <f>S76</f>
        <v>3</v>
      </c>
      <c r="X16" s="229">
        <f>SUM(F16,H16,J16,L16,P16,R16,T16,V16,,)</f>
        <v>9</v>
      </c>
      <c r="Y16" s="230">
        <f>SUM(G16,I16,K16,M16,Q16,S16,U16,W16,,)</f>
        <v>15</v>
      </c>
      <c r="Z16" s="230">
        <f>SUM(O4,O7,O10,O13,O19,O22,O25,O28,,)</f>
        <v>11</v>
      </c>
      <c r="AA16" s="231">
        <f>SUM(N4,N7,N10,N13,N19,N22,N25,N28,,)</f>
        <v>11</v>
      </c>
      <c r="AB16" s="39">
        <f t="shared" si="2"/>
        <v>20</v>
      </c>
      <c r="AC16" s="40">
        <f t="shared" si="1"/>
        <v>26</v>
      </c>
      <c r="AD16" s="41">
        <f t="shared" si="4"/>
        <v>-6</v>
      </c>
      <c r="AE16" s="42"/>
      <c r="AI16" s="43"/>
      <c r="AJ16" s="43">
        <f>AH15*10000+AI15*100+AJ15</f>
        <v>9859420</v>
      </c>
      <c r="AO16" s="29">
        <f>IF(AJ16&lt;AJ19,11,10)</f>
        <v>11</v>
      </c>
      <c r="AP16" s="29">
        <f>IF(AJ16&lt;AJ22,AO16,AO16-1)</f>
        <v>10</v>
      </c>
      <c r="AQ16" s="29">
        <f>IF(AJ16&lt;AJ25,AP16,AP16-1)</f>
        <v>9</v>
      </c>
      <c r="AR16" s="29">
        <f>IF(AJ16&lt;AJ28,AQ16,AQ16-1)</f>
        <v>9</v>
      </c>
      <c r="AS16" s="29">
        <f>IF(AJ16&lt;AJ4,AR16,AR16-1)</f>
        <v>8</v>
      </c>
      <c r="AT16" s="29">
        <f>IF(AJ16&lt;AJ7,AS16,AS16-1)</f>
        <v>7</v>
      </c>
      <c r="AU16" s="29">
        <f>IF(AJ16&lt;AJ10,AT16,AT16-1)</f>
        <v>6</v>
      </c>
      <c r="AV16" s="29">
        <f>AU16-1</f>
        <v>5</v>
      </c>
      <c r="AW16" s="29">
        <f>AV16-1</f>
        <v>4</v>
      </c>
      <c r="AX16" s="29"/>
      <c r="AY16" s="29"/>
    </row>
    <row r="17" spans="4:51" ht="12.75" customHeight="1" thickBot="1">
      <c r="D17" s="16"/>
      <c r="E17" s="124"/>
      <c r="F17" s="61">
        <f>T69</f>
        <v>2</v>
      </c>
      <c r="G17" s="62">
        <f>U69</f>
        <v>0</v>
      </c>
      <c r="H17" s="151">
        <f>T70</f>
      </c>
      <c r="I17" s="152">
        <f>U70</f>
      </c>
      <c r="J17" s="200">
        <f>T71</f>
      </c>
      <c r="K17" s="201">
        <f>U71</f>
      </c>
      <c r="L17" s="63">
        <f>T72</f>
        <v>0</v>
      </c>
      <c r="M17" s="64">
        <f>U72</f>
        <v>2</v>
      </c>
      <c r="N17" s="61" t="s">
        <v>5</v>
      </c>
      <c r="O17" s="62" t="s">
        <v>5</v>
      </c>
      <c r="P17" s="63">
        <f>T73</f>
        <v>0</v>
      </c>
      <c r="Q17" s="64">
        <f>U73</f>
        <v>2</v>
      </c>
      <c r="R17" s="61">
        <f>T74</f>
        <v>2</v>
      </c>
      <c r="S17" s="65">
        <f>U74</f>
        <v>0</v>
      </c>
      <c r="T17" s="125">
        <f>T75</f>
        <v>0</v>
      </c>
      <c r="U17" s="68">
        <f>U75</f>
        <v>2</v>
      </c>
      <c r="V17" s="126">
        <f>T76</f>
        <v>0</v>
      </c>
      <c r="W17" s="65">
        <f>U76</f>
        <v>2</v>
      </c>
      <c r="X17" s="238">
        <f>SUM(F17,H17,J17,L17,P17,R17,T17,V17,,)</f>
        <v>4</v>
      </c>
      <c r="Y17" s="239">
        <f>SUM(G17,I17,K17,M17,Q17,S17,U17,W17,)</f>
        <v>8</v>
      </c>
      <c r="Z17" s="239">
        <f>SUM(O5,O8,O11,O14,O20,O23,O26,O29,,)</f>
        <v>6</v>
      </c>
      <c r="AA17" s="240">
        <f>SUM(N5,N8,N11,N14,N20,N23,N26,N29,,)</f>
        <v>6</v>
      </c>
      <c r="AB17" s="66">
        <f t="shared" si="2"/>
        <v>10</v>
      </c>
      <c r="AC17" s="67">
        <f t="shared" si="1"/>
        <v>14</v>
      </c>
      <c r="AD17" s="54"/>
      <c r="AE17" s="55"/>
      <c r="AI17" s="43"/>
      <c r="AU17" s="29"/>
      <c r="AV17" s="29"/>
      <c r="AW17" s="29"/>
      <c r="AX17" s="29"/>
      <c r="AY17" s="29"/>
    </row>
    <row r="18" spans="4:51" ht="12.75" customHeight="1">
      <c r="D18" s="16"/>
      <c r="E18" s="116" t="s">
        <v>32</v>
      </c>
      <c r="F18" s="19">
        <f>P78</f>
        <v>100</v>
      </c>
      <c r="G18" s="23">
        <f>Q78</f>
        <v>106</v>
      </c>
      <c r="H18" s="134">
        <f>P79</f>
      </c>
      <c r="I18" s="135">
        <f>Q79</f>
      </c>
      <c r="J18" s="134">
        <f>P80</f>
      </c>
      <c r="K18" s="135">
        <f>Q80</f>
      </c>
      <c r="L18" s="17">
        <f>P81</f>
        <v>75</v>
      </c>
      <c r="M18" s="18">
        <f>Q81</f>
        <v>48</v>
      </c>
      <c r="N18" s="19">
        <f>P82</f>
        <v>96</v>
      </c>
      <c r="O18" s="23">
        <f>Q82</f>
        <v>83</v>
      </c>
      <c r="P18" s="17" t="s">
        <v>5</v>
      </c>
      <c r="Q18" s="18" t="s">
        <v>5</v>
      </c>
      <c r="R18" s="19">
        <f>P83</f>
        <v>75</v>
      </c>
      <c r="S18" s="20">
        <f>Q83</f>
        <v>43</v>
      </c>
      <c r="T18" s="21">
        <f>P84</f>
        <v>75</v>
      </c>
      <c r="U18" s="24">
        <f>Q84</f>
        <v>55</v>
      </c>
      <c r="V18" s="117">
        <f>P85</f>
        <v>97</v>
      </c>
      <c r="W18" s="20">
        <f>Q85</f>
        <v>77</v>
      </c>
      <c r="X18" s="226">
        <f aca="true" t="shared" si="7" ref="X18:Y20">SUM(F18,H18,J18,L18,N18,R18,T18,V18,,)</f>
        <v>518</v>
      </c>
      <c r="Y18" s="227">
        <f t="shared" si="7"/>
        <v>412</v>
      </c>
      <c r="Z18" s="227">
        <f>SUM(Q3,Q6,Q9,Q12,Q15,Q21,Q24,Q27,,)</f>
        <v>544</v>
      </c>
      <c r="AA18" s="228">
        <f>SUM(P3,P6,P9,P12,P15,P21,P24,P27,,)</f>
        <v>495</v>
      </c>
      <c r="AB18" s="60">
        <f t="shared" si="2"/>
        <v>1062</v>
      </c>
      <c r="AC18" s="26">
        <f t="shared" si="1"/>
        <v>907</v>
      </c>
      <c r="AD18" s="27">
        <f t="shared" si="4"/>
        <v>155</v>
      </c>
      <c r="AE18" s="28">
        <f>IF(AJ19&lt;AJ16,AW19,AW19-1)</f>
        <v>2</v>
      </c>
      <c r="AH18" s="29">
        <f>AB20*100-AC20</f>
        <v>1996</v>
      </c>
      <c r="AI18" s="29">
        <f>AD19</f>
        <v>17</v>
      </c>
      <c r="AJ18" s="29">
        <f>AB19</f>
        <v>32</v>
      </c>
      <c r="AU18" s="29"/>
      <c r="AV18" s="29"/>
      <c r="AW18" s="29"/>
      <c r="AX18" s="29"/>
      <c r="AY18" s="29"/>
    </row>
    <row r="19" spans="4:51" ht="12.75" customHeight="1">
      <c r="D19" s="16"/>
      <c r="E19" s="118"/>
      <c r="F19" s="33">
        <f>R78</f>
        <v>3</v>
      </c>
      <c r="G19" s="37">
        <f>S78</f>
        <v>2</v>
      </c>
      <c r="H19" s="141">
        <f>R79</f>
      </c>
      <c r="I19" s="142">
        <f>S79</f>
      </c>
      <c r="J19" s="141">
        <f>R80</f>
      </c>
      <c r="K19" s="142">
        <f>S80</f>
      </c>
      <c r="L19" s="31">
        <f>R81</f>
        <v>3</v>
      </c>
      <c r="M19" s="32">
        <f>S81</f>
        <v>0</v>
      </c>
      <c r="N19" s="33">
        <f>R82</f>
        <v>3</v>
      </c>
      <c r="O19" s="37">
        <f>S82</f>
        <v>1</v>
      </c>
      <c r="P19" s="31" t="s">
        <v>5</v>
      </c>
      <c r="Q19" s="32" t="s">
        <v>5</v>
      </c>
      <c r="R19" s="33">
        <f>R83</f>
        <v>3</v>
      </c>
      <c r="S19" s="34">
        <f>S83</f>
        <v>0</v>
      </c>
      <c r="T19" s="35">
        <f>R84</f>
        <v>3</v>
      </c>
      <c r="U19" s="38">
        <f>S84</f>
        <v>0</v>
      </c>
      <c r="V19" s="119">
        <f>R85</f>
        <v>3</v>
      </c>
      <c r="W19" s="34">
        <f>S85</f>
        <v>1</v>
      </c>
      <c r="X19" s="229">
        <f t="shared" si="7"/>
        <v>18</v>
      </c>
      <c r="Y19" s="230">
        <f t="shared" si="7"/>
        <v>4</v>
      </c>
      <c r="Z19" s="230">
        <f>SUM(Q4,Q7,Q10,Q13,Q16,Q22,Q25,Q28,,)</f>
        <v>14</v>
      </c>
      <c r="AA19" s="231">
        <f>SUM(P4,P7,P10,P13,P16,P22,P25,P28,,)</f>
        <v>11</v>
      </c>
      <c r="AB19" s="39">
        <f t="shared" si="2"/>
        <v>32</v>
      </c>
      <c r="AC19" s="40">
        <f t="shared" si="1"/>
        <v>15</v>
      </c>
      <c r="AD19" s="41">
        <f t="shared" si="4"/>
        <v>17</v>
      </c>
      <c r="AE19" s="42"/>
      <c r="AI19" s="43"/>
      <c r="AJ19" s="43">
        <f>AH18*10000+AI18*100+AJ18</f>
        <v>19961732</v>
      </c>
      <c r="AO19" s="29">
        <f>IF(AJ19&lt;AJ22,11,10)</f>
        <v>10</v>
      </c>
      <c r="AP19" s="29">
        <f>IF(AJ19&lt;AJ25,AO19,AO19-1)</f>
        <v>9</v>
      </c>
      <c r="AQ19" s="29">
        <f>IF(AJ19&lt;AJ28,AP19,AP19-1)</f>
        <v>8</v>
      </c>
      <c r="AR19" s="29">
        <f>IF(AJ19&lt;AJ4,AQ19,AQ19-1)</f>
        <v>7</v>
      </c>
      <c r="AS19" s="29">
        <f>IF(AJ19&lt;AJ7,AR19,AR19-1)</f>
        <v>6</v>
      </c>
      <c r="AT19" s="29">
        <f>IF(AJ19&lt;AJ10,AS19,AS19-1)</f>
        <v>5</v>
      </c>
      <c r="AU19" s="29">
        <f>IF(AJ19&lt;AJ13,AT19,AT19-1)</f>
        <v>5</v>
      </c>
      <c r="AV19" s="29">
        <f>AU19-1</f>
        <v>4</v>
      </c>
      <c r="AW19" s="29">
        <f>AV19-1</f>
        <v>3</v>
      </c>
      <c r="AX19" s="29"/>
      <c r="AY19" s="29"/>
    </row>
    <row r="20" spans="4:51" ht="12.75" customHeight="1" thickBot="1">
      <c r="D20" s="16"/>
      <c r="E20" s="124"/>
      <c r="F20" s="63">
        <f>T78</f>
        <v>2</v>
      </c>
      <c r="G20" s="64">
        <f>U78</f>
        <v>0</v>
      </c>
      <c r="H20" s="151">
        <f>T79</f>
      </c>
      <c r="I20" s="152">
        <f>U79</f>
      </c>
      <c r="J20" s="151">
        <f>T80</f>
      </c>
      <c r="K20" s="152">
        <f>U80</f>
      </c>
      <c r="L20" s="61">
        <f>T81</f>
        <v>2</v>
      </c>
      <c r="M20" s="62">
        <f>U81</f>
        <v>0</v>
      </c>
      <c r="N20" s="63">
        <f>T82</f>
        <v>2</v>
      </c>
      <c r="O20" s="64">
        <f>U82</f>
        <v>0</v>
      </c>
      <c r="P20" s="61" t="s">
        <v>5</v>
      </c>
      <c r="Q20" s="62" t="s">
        <v>5</v>
      </c>
      <c r="R20" s="63">
        <f>T83</f>
        <v>2</v>
      </c>
      <c r="S20" s="68">
        <f>U83</f>
        <v>0</v>
      </c>
      <c r="T20" s="126">
        <f>T84</f>
        <v>2</v>
      </c>
      <c r="U20" s="65">
        <f>U84</f>
        <v>0</v>
      </c>
      <c r="V20" s="125">
        <f>T85</f>
        <v>2</v>
      </c>
      <c r="W20" s="68">
        <f>U85</f>
        <v>0</v>
      </c>
      <c r="X20" s="238">
        <f t="shared" si="7"/>
        <v>12</v>
      </c>
      <c r="Y20" s="239">
        <f t="shared" si="7"/>
        <v>0</v>
      </c>
      <c r="Z20" s="239">
        <f>SUM(Q5,Q8,Q11,Q14,Q17,Q23,Q26,Q29,,)</f>
        <v>8</v>
      </c>
      <c r="AA20" s="240">
        <f>SUM(P5,P8,P11,P14,P17,P23,P26,P29,,)</f>
        <v>4</v>
      </c>
      <c r="AB20" s="66">
        <f t="shared" si="2"/>
        <v>20</v>
      </c>
      <c r="AC20" s="67">
        <f t="shared" si="1"/>
        <v>4</v>
      </c>
      <c r="AD20" s="54"/>
      <c r="AE20" s="55"/>
      <c r="AI20" s="43"/>
      <c r="AU20" s="29"/>
      <c r="AV20" s="29"/>
      <c r="AW20" s="29"/>
      <c r="AX20" s="29"/>
      <c r="AY20" s="29"/>
    </row>
    <row r="21" spans="4:51" ht="12.75" customHeight="1">
      <c r="D21" s="16"/>
      <c r="E21" s="116" t="s">
        <v>38</v>
      </c>
      <c r="F21" s="17">
        <f>P87</f>
        <v>100</v>
      </c>
      <c r="G21" s="18">
        <f>Q87</f>
        <v>76</v>
      </c>
      <c r="H21" s="134">
        <f>P88</f>
      </c>
      <c r="I21" s="135">
        <f>Q88</f>
      </c>
      <c r="J21" s="194">
        <f>P89</f>
      </c>
      <c r="K21" s="195">
        <f>Q89</f>
      </c>
      <c r="L21" s="19">
        <f>P90</f>
        <v>102</v>
      </c>
      <c r="M21" s="23">
        <f>Q90</f>
        <v>96</v>
      </c>
      <c r="N21" s="17">
        <f>P91</f>
        <v>89</v>
      </c>
      <c r="O21" s="18">
        <f>Q91</f>
        <v>78</v>
      </c>
      <c r="P21" s="19">
        <f>P92</f>
        <v>97</v>
      </c>
      <c r="Q21" s="23">
        <f>Q92</f>
        <v>111</v>
      </c>
      <c r="R21" s="17" t="s">
        <v>5</v>
      </c>
      <c r="S21" s="24" t="s">
        <v>5</v>
      </c>
      <c r="T21" s="117">
        <f>P93</f>
        <v>92</v>
      </c>
      <c r="U21" s="20">
        <f>Q93</f>
        <v>81</v>
      </c>
      <c r="V21" s="21">
        <f>P94</f>
        <v>31</v>
      </c>
      <c r="W21" s="24">
        <f>Q94</f>
        <v>75</v>
      </c>
      <c r="X21" s="241">
        <f aca="true" t="shared" si="8" ref="X21:Y23">SUM(F21,H21,J21,L21,N21,P21,T21,V21,,)</f>
        <v>511</v>
      </c>
      <c r="Y21" s="227">
        <f t="shared" si="8"/>
        <v>517</v>
      </c>
      <c r="Z21" s="227">
        <f>SUM(S3,S6,S9,S12,S15,S18,S24,S27,,)</f>
        <v>318</v>
      </c>
      <c r="AA21" s="228">
        <f>SUM(R3,R6,R9,R12,R15,R18,R24,R27,,)</f>
        <v>517</v>
      </c>
      <c r="AB21" s="60">
        <f t="shared" si="2"/>
        <v>829</v>
      </c>
      <c r="AC21" s="26">
        <f t="shared" si="1"/>
        <v>1034</v>
      </c>
      <c r="AD21" s="27">
        <f t="shared" si="4"/>
        <v>-205</v>
      </c>
      <c r="AE21" s="28">
        <f>IF(AJ22&lt;AJ19,AW22,AW22-1)</f>
        <v>7</v>
      </c>
      <c r="AH21" s="29">
        <f>AB23*100-AC23</f>
        <v>582</v>
      </c>
      <c r="AI21" s="29">
        <f>AD22</f>
        <v>-13</v>
      </c>
      <c r="AJ21" s="29">
        <f>AB22</f>
        <v>17</v>
      </c>
      <c r="AU21" s="29"/>
      <c r="AV21" s="29"/>
      <c r="AW21" s="29"/>
      <c r="AX21" s="29"/>
      <c r="AY21" s="29"/>
    </row>
    <row r="22" spans="4:51" ht="12.75" customHeight="1">
      <c r="D22" s="16"/>
      <c r="E22" s="118"/>
      <c r="F22" s="31">
        <f>R87</f>
        <v>3</v>
      </c>
      <c r="G22" s="32">
        <f>S87</f>
        <v>1</v>
      </c>
      <c r="H22" s="141">
        <f>R88</f>
      </c>
      <c r="I22" s="142">
        <f>S88</f>
      </c>
      <c r="J22" s="197">
        <f>R89</f>
      </c>
      <c r="K22" s="198">
        <f>S89</f>
      </c>
      <c r="L22" s="33">
        <f>R90</f>
        <v>2</v>
      </c>
      <c r="M22" s="37">
        <f>S90</f>
        <v>3</v>
      </c>
      <c r="N22" s="31">
        <f>R91</f>
        <v>3</v>
      </c>
      <c r="O22" s="32">
        <f>S91</f>
        <v>1</v>
      </c>
      <c r="P22" s="33">
        <f>R92</f>
        <v>2</v>
      </c>
      <c r="Q22" s="37">
        <f>S92</f>
        <v>3</v>
      </c>
      <c r="R22" s="31" t="s">
        <v>5</v>
      </c>
      <c r="S22" s="38" t="s">
        <v>5</v>
      </c>
      <c r="T22" s="119">
        <f>R93</f>
        <v>3</v>
      </c>
      <c r="U22" s="34">
        <f>S93</f>
        <v>1</v>
      </c>
      <c r="V22" s="35">
        <f>R94</f>
        <v>0</v>
      </c>
      <c r="W22" s="38">
        <f>S94</f>
        <v>3</v>
      </c>
      <c r="X22" s="242">
        <f t="shared" si="8"/>
        <v>13</v>
      </c>
      <c r="Y22" s="230">
        <f t="shared" si="8"/>
        <v>12</v>
      </c>
      <c r="Z22" s="230">
        <f>SUM(S4,S7,S10,S13,S16,S19,S25,S28,,)</f>
        <v>4</v>
      </c>
      <c r="AA22" s="231">
        <f>SUM(R4,R7,R10,R13,R16,R19,R25,R28,,)</f>
        <v>18</v>
      </c>
      <c r="AB22" s="39">
        <f t="shared" si="2"/>
        <v>17</v>
      </c>
      <c r="AC22" s="40">
        <f t="shared" si="1"/>
        <v>30</v>
      </c>
      <c r="AD22" s="41">
        <f t="shared" si="4"/>
        <v>-13</v>
      </c>
      <c r="AE22" s="42"/>
      <c r="AI22" s="43"/>
      <c r="AJ22" s="43">
        <f>AH21*10000+AI21*100+AJ21</f>
        <v>5818717</v>
      </c>
      <c r="AO22" s="29">
        <f>IF(AJ22&lt;AJ25,11,10)</f>
        <v>11</v>
      </c>
      <c r="AP22" s="29">
        <f>IF(AJ22&lt;AJ28,AO22,AO22-1)</f>
        <v>11</v>
      </c>
      <c r="AQ22" s="29">
        <f>IF(AJ22&lt;AJ4,AP22,AP22-1)</f>
        <v>11</v>
      </c>
      <c r="AR22" s="29">
        <f>IF(AJ22&lt;AJ7,AQ22,AQ22-1)</f>
        <v>10</v>
      </c>
      <c r="AS22" s="29">
        <f>IF(AJ22&lt;AJ10,AR22,AR22-1)</f>
        <v>9</v>
      </c>
      <c r="AT22" s="29">
        <f>IF(AJ22&lt;AJ13,AS22,AS22-1)</f>
        <v>9</v>
      </c>
      <c r="AU22" s="29">
        <f>IF(AJ22&lt;AJ16,AT22,AT22-1)</f>
        <v>9</v>
      </c>
      <c r="AV22" s="29">
        <f>AU22-1</f>
        <v>8</v>
      </c>
      <c r="AW22" s="29">
        <f>AV22-1</f>
        <v>7</v>
      </c>
      <c r="AX22" s="29"/>
      <c r="AY22" s="29"/>
    </row>
    <row r="23" spans="4:51" ht="12.75" customHeight="1" thickBot="1">
      <c r="D23" s="16"/>
      <c r="E23" s="120"/>
      <c r="F23" s="44">
        <f>T87</f>
        <v>2</v>
      </c>
      <c r="G23" s="45">
        <f>U87</f>
        <v>0</v>
      </c>
      <c r="H23" s="146">
        <f>T88</f>
      </c>
      <c r="I23" s="147">
        <f>U88</f>
      </c>
      <c r="J23" s="210">
        <f>T89</f>
      </c>
      <c r="K23" s="211">
        <f>U89</f>
      </c>
      <c r="L23" s="46">
        <f>T90</f>
        <v>0</v>
      </c>
      <c r="M23" s="50">
        <f>U90</f>
        <v>2</v>
      </c>
      <c r="N23" s="44">
        <f>T91</f>
        <v>2</v>
      </c>
      <c r="O23" s="45">
        <f>U91</f>
        <v>0</v>
      </c>
      <c r="P23" s="46">
        <f>T92</f>
        <v>0</v>
      </c>
      <c r="Q23" s="50">
        <f>U92</f>
        <v>2</v>
      </c>
      <c r="R23" s="44" t="s">
        <v>5</v>
      </c>
      <c r="S23" s="51" t="s">
        <v>5</v>
      </c>
      <c r="T23" s="121">
        <f>T93</f>
        <v>2</v>
      </c>
      <c r="U23" s="47">
        <f>U93</f>
        <v>0</v>
      </c>
      <c r="V23" s="48">
        <f>T94</f>
        <v>0</v>
      </c>
      <c r="W23" s="51">
        <f>U94</f>
        <v>2</v>
      </c>
      <c r="X23" s="243">
        <f t="shared" si="8"/>
        <v>6</v>
      </c>
      <c r="Y23" s="233">
        <f t="shared" si="8"/>
        <v>6</v>
      </c>
      <c r="Z23" s="233">
        <f>SUM(S5,S8,S11,S14,S17,S20,S26,S29,,)</f>
        <v>0</v>
      </c>
      <c r="AA23" s="234">
        <f>SUM(R5,R8,R11,R14,R17,R20,R26,R29,,)</f>
        <v>12</v>
      </c>
      <c r="AB23" s="52">
        <f t="shared" si="2"/>
        <v>6</v>
      </c>
      <c r="AC23" s="53">
        <f t="shared" si="1"/>
        <v>18</v>
      </c>
      <c r="AD23" s="54"/>
      <c r="AE23" s="55"/>
      <c r="AI23" s="43"/>
      <c r="AU23" s="29"/>
      <c r="AV23" s="29"/>
      <c r="AW23" s="29"/>
      <c r="AX23" s="29"/>
      <c r="AY23" s="29"/>
    </row>
    <row r="24" spans="4:51" ht="12.75" customHeight="1">
      <c r="D24" s="16"/>
      <c r="E24" s="127" t="s">
        <v>24</v>
      </c>
      <c r="F24" s="58">
        <f>P96</f>
        <v>75</v>
      </c>
      <c r="G24" s="115">
        <f>Q96</f>
        <v>44</v>
      </c>
      <c r="H24" s="136">
        <f>P97</f>
      </c>
      <c r="I24" s="137">
        <f>Q97</f>
      </c>
      <c r="J24" s="136">
        <f>P98</f>
      </c>
      <c r="K24" s="137">
        <f>Q98</f>
      </c>
      <c r="L24" s="56">
        <f>P99</f>
        <v>60</v>
      </c>
      <c r="M24" s="57">
        <f>Q99</f>
        <v>75</v>
      </c>
      <c r="N24" s="58">
        <f>P100</f>
        <v>87</v>
      </c>
      <c r="O24" s="115">
        <f>Q100</f>
        <v>85</v>
      </c>
      <c r="P24" s="56">
        <f>P101</f>
        <v>80</v>
      </c>
      <c r="Q24" s="57">
        <f>Q101</f>
        <v>87</v>
      </c>
      <c r="R24" s="220">
        <f>P102</f>
        <v>75</v>
      </c>
      <c r="S24" s="221">
        <f>Q102</f>
        <v>0</v>
      </c>
      <c r="T24" s="122" t="s">
        <v>5</v>
      </c>
      <c r="U24" s="113" t="s">
        <v>5</v>
      </c>
      <c r="V24" s="123">
        <f>P103</f>
        <v>111</v>
      </c>
      <c r="W24" s="59">
        <f>Q103</f>
        <v>102</v>
      </c>
      <c r="X24" s="235">
        <f aca="true" t="shared" si="9" ref="X24:Y26">SUM(F24,H24,J24,L24,N24,P24,R24,V24,,)</f>
        <v>488</v>
      </c>
      <c r="Y24" s="236">
        <f t="shared" si="9"/>
        <v>393</v>
      </c>
      <c r="Z24" s="236">
        <f>SUM(U3,U6,U9,U12,U15,U18,U21,U27,,)</f>
        <v>379</v>
      </c>
      <c r="AA24" s="237">
        <f>SUM(T3,T6,T9,T12,T15,T18,T21,T27,,)</f>
        <v>476</v>
      </c>
      <c r="AB24" s="128">
        <f t="shared" si="2"/>
        <v>867</v>
      </c>
      <c r="AC24" s="129">
        <f t="shared" si="1"/>
        <v>869</v>
      </c>
      <c r="AD24" s="27">
        <f t="shared" si="4"/>
        <v>-2</v>
      </c>
      <c r="AE24" s="28">
        <f>IF(AJ25&lt;AJ22,AW25,AW25-1)</f>
        <v>6</v>
      </c>
      <c r="AH24" s="29">
        <f>AB26*100-AC26</f>
        <v>582</v>
      </c>
      <c r="AI24" s="29">
        <f>AD25</f>
        <v>-10</v>
      </c>
      <c r="AJ24" s="29">
        <f>AB25</f>
        <v>17</v>
      </c>
      <c r="AU24" s="29"/>
      <c r="AV24" s="29"/>
      <c r="AW24" s="29"/>
      <c r="AX24" s="29"/>
      <c r="AY24" s="29"/>
    </row>
    <row r="25" spans="4:51" ht="12.75" customHeight="1">
      <c r="D25" s="16"/>
      <c r="E25" s="118"/>
      <c r="F25" s="33">
        <f>R96</f>
        <v>3</v>
      </c>
      <c r="G25" s="37">
        <f>S96</f>
        <v>0</v>
      </c>
      <c r="H25" s="141">
        <f>R97</f>
      </c>
      <c r="I25" s="142">
        <f>S97</f>
      </c>
      <c r="J25" s="141">
        <f>R98</f>
      </c>
      <c r="K25" s="142">
        <f>S98</f>
      </c>
      <c r="L25" s="31">
        <f>R99</f>
        <v>0</v>
      </c>
      <c r="M25" s="32">
        <f>S99</f>
        <v>3</v>
      </c>
      <c r="N25" s="33">
        <f>R100</f>
        <v>1</v>
      </c>
      <c r="O25" s="37">
        <f>S100</f>
        <v>3</v>
      </c>
      <c r="P25" s="31">
        <f>R101</f>
        <v>1</v>
      </c>
      <c r="Q25" s="32">
        <f>S101</f>
        <v>3</v>
      </c>
      <c r="R25" s="172">
        <f>R102</f>
        <v>3</v>
      </c>
      <c r="S25" s="187">
        <f>S102</f>
        <v>0</v>
      </c>
      <c r="T25" s="35" t="s">
        <v>5</v>
      </c>
      <c r="U25" s="38" t="s">
        <v>5</v>
      </c>
      <c r="V25" s="119">
        <f>R103</f>
        <v>2</v>
      </c>
      <c r="W25" s="34">
        <f>S103</f>
        <v>3</v>
      </c>
      <c r="X25" s="229">
        <f t="shared" si="9"/>
        <v>10</v>
      </c>
      <c r="Y25" s="230">
        <f t="shared" si="9"/>
        <v>12</v>
      </c>
      <c r="Z25" s="230">
        <f>SUM(U4,U7,U10,U13,U16,U19,U22,U28,,)</f>
        <v>7</v>
      </c>
      <c r="AA25" s="231">
        <f>SUM(T4,T7,T10,T13,T16,T19,T22,T28,,)</f>
        <v>15</v>
      </c>
      <c r="AB25" s="39">
        <f t="shared" si="2"/>
        <v>17</v>
      </c>
      <c r="AC25" s="40">
        <f t="shared" si="1"/>
        <v>27</v>
      </c>
      <c r="AD25" s="41">
        <f t="shared" si="4"/>
        <v>-10</v>
      </c>
      <c r="AE25" s="42"/>
      <c r="AI25" s="43"/>
      <c r="AJ25" s="43">
        <f>AH24*10000+AI24*100+AJ24</f>
        <v>5819017</v>
      </c>
      <c r="AO25" s="29">
        <f>IF(AJ25&lt;AJ28,11,10)</f>
        <v>11</v>
      </c>
      <c r="AP25" s="29">
        <f>IF(AJ25&lt;AJ4,AO25,AO25-1)</f>
        <v>11</v>
      </c>
      <c r="AQ25" s="29">
        <f>IF(AJ25&lt;AJ7,AP25,AP25-1)</f>
        <v>10</v>
      </c>
      <c r="AR25" s="29">
        <f>IF(AJ25&lt;AJ10,AQ25,AQ25-1)</f>
        <v>9</v>
      </c>
      <c r="AS25" s="29">
        <f>IF(AJ25&lt;AJ13,AR25,AR25-1)</f>
        <v>9</v>
      </c>
      <c r="AT25" s="29">
        <f>IF(AJ25&lt;AJ16,AS25,AS25-1)</f>
        <v>9</v>
      </c>
      <c r="AU25" s="29">
        <f>IF(AJ25&lt;AJ19,AT25,AT25-1)</f>
        <v>9</v>
      </c>
      <c r="AV25" s="29">
        <f>AU25-1</f>
        <v>8</v>
      </c>
      <c r="AW25" s="29">
        <f>AV25-1</f>
        <v>7</v>
      </c>
      <c r="AX25" s="29"/>
      <c r="AY25" s="29"/>
    </row>
    <row r="26" spans="4:51" ht="12.75" customHeight="1" thickBot="1">
      <c r="D26" s="16"/>
      <c r="E26" s="120"/>
      <c r="F26" s="46">
        <f>T96</f>
        <v>2</v>
      </c>
      <c r="G26" s="50">
        <f>U96</f>
        <v>0</v>
      </c>
      <c r="H26" s="146">
        <f>T97</f>
      </c>
      <c r="I26" s="147">
        <f>U97</f>
      </c>
      <c r="J26" s="146">
        <f>T98</f>
      </c>
      <c r="K26" s="147">
        <f>U98</f>
      </c>
      <c r="L26" s="44">
        <f>T99</f>
        <v>0</v>
      </c>
      <c r="M26" s="45">
        <f>U99</f>
        <v>2</v>
      </c>
      <c r="N26" s="46">
        <f>T100</f>
        <v>0</v>
      </c>
      <c r="O26" s="50">
        <f>U100</f>
        <v>2</v>
      </c>
      <c r="P26" s="44">
        <f>T101</f>
        <v>0</v>
      </c>
      <c r="Q26" s="45">
        <f>U101</f>
        <v>2</v>
      </c>
      <c r="R26" s="192">
        <f>T102</f>
        <v>2</v>
      </c>
      <c r="S26" s="217">
        <f>U102</f>
        <v>0</v>
      </c>
      <c r="T26" s="48" t="s">
        <v>5</v>
      </c>
      <c r="U26" s="51" t="s">
        <v>5</v>
      </c>
      <c r="V26" s="121">
        <f>T103</f>
        <v>0</v>
      </c>
      <c r="W26" s="47">
        <f>U103</f>
        <v>2</v>
      </c>
      <c r="X26" s="232">
        <f t="shared" si="9"/>
        <v>4</v>
      </c>
      <c r="Y26" s="233">
        <f t="shared" si="9"/>
        <v>8</v>
      </c>
      <c r="Z26" s="233">
        <f>SUM(U5,U8,U11,U14,U17,U20,U23,U29,,)</f>
        <v>2</v>
      </c>
      <c r="AA26" s="234">
        <f>SUM(T5,T8,T11,T14,T17,T20,T23,T29,,)</f>
        <v>10</v>
      </c>
      <c r="AB26" s="52">
        <f t="shared" si="2"/>
        <v>6</v>
      </c>
      <c r="AC26" s="53">
        <f t="shared" si="1"/>
        <v>18</v>
      </c>
      <c r="AD26" s="54"/>
      <c r="AE26" s="55"/>
      <c r="AI26" s="43"/>
      <c r="AU26" s="29"/>
      <c r="AV26" s="29"/>
      <c r="AW26" s="29"/>
      <c r="AX26" s="29"/>
      <c r="AY26" s="29"/>
    </row>
    <row r="27" spans="4:51" ht="12.75" customHeight="1">
      <c r="D27" s="16"/>
      <c r="E27" s="127" t="s">
        <v>40</v>
      </c>
      <c r="F27" s="56">
        <f>P105</f>
        <v>106</v>
      </c>
      <c r="G27" s="57">
        <f>Q105</f>
        <v>101</v>
      </c>
      <c r="H27" s="136">
        <f>P106</f>
      </c>
      <c r="I27" s="137">
        <f>Q106</f>
      </c>
      <c r="J27" s="212">
        <f>P107</f>
      </c>
      <c r="K27" s="213">
        <f>Q107</f>
      </c>
      <c r="L27" s="58">
        <f>P108</f>
        <v>82</v>
      </c>
      <c r="M27" s="115">
        <f>Q108</f>
        <v>98</v>
      </c>
      <c r="N27" s="56">
        <f>P109</f>
        <v>53</v>
      </c>
      <c r="O27" s="57">
        <f>Q109</f>
        <v>75</v>
      </c>
      <c r="P27" s="58">
        <f>P110</f>
        <v>83</v>
      </c>
      <c r="Q27" s="115">
        <f>Q110</f>
        <v>104</v>
      </c>
      <c r="R27" s="56">
        <f>P111</f>
        <v>86</v>
      </c>
      <c r="S27" s="113">
        <f>Q111</f>
        <v>57</v>
      </c>
      <c r="T27" s="123">
        <f>P112</f>
        <v>89</v>
      </c>
      <c r="U27" s="59">
        <f>Q112</f>
        <v>67</v>
      </c>
      <c r="V27" s="122" t="s">
        <v>5</v>
      </c>
      <c r="W27" s="113" t="s">
        <v>5</v>
      </c>
      <c r="X27" s="235">
        <f aca="true" t="shared" si="10" ref="X27:Y29">SUM(F27,H27,J27,L27,N27,P27,R27,T27,,)</f>
        <v>499</v>
      </c>
      <c r="Y27" s="236">
        <f t="shared" si="10"/>
        <v>502</v>
      </c>
      <c r="Z27" s="236">
        <f>SUM(W3,W6,W9,W12,W15,W18,W21,W24,,)</f>
        <v>513</v>
      </c>
      <c r="AA27" s="237">
        <f>SUM(V3,V6,V9,V12,V15,V18,V21,V24,,)</f>
        <v>500</v>
      </c>
      <c r="AB27" s="128">
        <f t="shared" si="2"/>
        <v>1012</v>
      </c>
      <c r="AC27" s="129">
        <f t="shared" si="1"/>
        <v>1002</v>
      </c>
      <c r="AD27" s="27">
        <f t="shared" si="4"/>
        <v>10</v>
      </c>
      <c r="AE27" s="28">
        <f>IF(AJ28&lt;AJ25,AW28,AW28-1)</f>
        <v>3</v>
      </c>
      <c r="AH27" s="29">
        <f>AB29*100-AC29</f>
        <v>1188</v>
      </c>
      <c r="AI27" s="29">
        <f>AD28</f>
        <v>-1</v>
      </c>
      <c r="AJ27" s="29">
        <f>AB28</f>
        <v>24</v>
      </c>
      <c r="AU27" s="29"/>
      <c r="AV27" s="29"/>
      <c r="AW27" s="29"/>
      <c r="AX27" s="29"/>
      <c r="AY27" s="29"/>
    </row>
    <row r="28" spans="4:51" ht="12.75" customHeight="1">
      <c r="D28" s="16"/>
      <c r="E28" s="118"/>
      <c r="F28" s="31">
        <f>R105</f>
        <v>2</v>
      </c>
      <c r="G28" s="32">
        <f>S105</f>
        <v>3</v>
      </c>
      <c r="H28" s="141">
        <f>R106</f>
      </c>
      <c r="I28" s="142">
        <f>S106</f>
      </c>
      <c r="J28" s="197">
        <f>R107</f>
      </c>
      <c r="K28" s="198">
        <f>S107</f>
      </c>
      <c r="L28" s="33">
        <f>R108</f>
        <v>1</v>
      </c>
      <c r="M28" s="37">
        <f>S108</f>
        <v>3</v>
      </c>
      <c r="N28" s="31">
        <f>R109</f>
        <v>0</v>
      </c>
      <c r="O28" s="32">
        <f>S109</f>
        <v>3</v>
      </c>
      <c r="P28" s="33">
        <f>R110</f>
        <v>2</v>
      </c>
      <c r="Q28" s="37">
        <f>S110</f>
        <v>3</v>
      </c>
      <c r="R28" s="31">
        <f>R111</f>
        <v>3</v>
      </c>
      <c r="S28" s="38">
        <f>S111</f>
        <v>1</v>
      </c>
      <c r="T28" s="119">
        <f>R112</f>
        <v>3</v>
      </c>
      <c r="U28" s="34">
        <f>S112</f>
        <v>1</v>
      </c>
      <c r="V28" s="35" t="s">
        <v>5</v>
      </c>
      <c r="W28" s="38" t="s">
        <v>5</v>
      </c>
      <c r="X28" s="229">
        <f t="shared" si="10"/>
        <v>11</v>
      </c>
      <c r="Y28" s="230">
        <f t="shared" si="10"/>
        <v>14</v>
      </c>
      <c r="Z28" s="230">
        <f>SUM(W4,W7,W10,W13,W16,W19,W22,W25,,)</f>
        <v>13</v>
      </c>
      <c r="AA28" s="231">
        <f>SUM(V4,V7,V10,V13,V16,V19,V22,V25,,)</f>
        <v>11</v>
      </c>
      <c r="AB28" s="39">
        <f t="shared" si="2"/>
        <v>24</v>
      </c>
      <c r="AC28" s="40">
        <f t="shared" si="1"/>
        <v>25</v>
      </c>
      <c r="AD28" s="41">
        <f t="shared" si="4"/>
        <v>-1</v>
      </c>
      <c r="AE28" s="42"/>
      <c r="AI28" s="43"/>
      <c r="AJ28" s="43">
        <f>AH27*10000+AI27*100+AJ27</f>
        <v>11879924</v>
      </c>
      <c r="AO28" s="29">
        <f>IF(AJ28&lt;AJ4,11,10)</f>
        <v>10</v>
      </c>
      <c r="AP28" s="29">
        <f>IF(AJ28&lt;AJ7,AO28,AO28-1)</f>
        <v>9</v>
      </c>
      <c r="AQ28" s="29">
        <f>IF(AJ28&lt;AJ10,AP28,AP28-1)</f>
        <v>8</v>
      </c>
      <c r="AR28" s="29">
        <f>IF(AJ28&lt;AJ13,AQ28,AQ28-1)</f>
        <v>8</v>
      </c>
      <c r="AS28" s="29">
        <f>IF(AJ28&lt;AJ16,AR28,AR28-1)</f>
        <v>7</v>
      </c>
      <c r="AT28" s="29">
        <f>IF(AJ28&lt;AJ19,AS28,AS28-1)</f>
        <v>7</v>
      </c>
      <c r="AU28" s="29">
        <f>IF(AJ28&lt;AJ22,AT28,AT28-1)</f>
        <v>6</v>
      </c>
      <c r="AV28" s="29">
        <f>AU28-1</f>
        <v>5</v>
      </c>
      <c r="AW28" s="29">
        <f>AV28-1</f>
        <v>4</v>
      </c>
      <c r="AX28" s="29"/>
      <c r="AY28" s="29"/>
    </row>
    <row r="29" spans="4:51" ht="12.75" customHeight="1" thickBot="1">
      <c r="D29" s="16"/>
      <c r="E29" s="120"/>
      <c r="F29" s="44">
        <f>T105</f>
        <v>0</v>
      </c>
      <c r="G29" s="45">
        <f>U105</f>
        <v>2</v>
      </c>
      <c r="H29" s="146">
        <f>T106</f>
      </c>
      <c r="I29" s="147">
        <f>U106</f>
      </c>
      <c r="J29" s="210">
        <f>T107</f>
      </c>
      <c r="K29" s="211">
        <f>U107</f>
      </c>
      <c r="L29" s="46">
        <f>T108</f>
        <v>0</v>
      </c>
      <c r="M29" s="50">
        <f>U108</f>
        <v>2</v>
      </c>
      <c r="N29" s="44">
        <f>T109</f>
        <v>0</v>
      </c>
      <c r="O29" s="45">
        <f>U109</f>
        <v>2</v>
      </c>
      <c r="P29" s="46">
        <f>T110</f>
        <v>0</v>
      </c>
      <c r="Q29" s="50">
        <f>U110</f>
        <v>2</v>
      </c>
      <c r="R29" s="44">
        <f>T111</f>
        <v>2</v>
      </c>
      <c r="S29" s="51">
        <f>U111</f>
        <v>0</v>
      </c>
      <c r="T29" s="121">
        <f>T112</f>
        <v>2</v>
      </c>
      <c r="U29" s="47">
        <f>U112</f>
        <v>0</v>
      </c>
      <c r="V29" s="48" t="s">
        <v>5</v>
      </c>
      <c r="W29" s="51" t="s">
        <v>5</v>
      </c>
      <c r="X29" s="232">
        <f t="shared" si="10"/>
        <v>4</v>
      </c>
      <c r="Y29" s="233">
        <f t="shared" si="10"/>
        <v>8</v>
      </c>
      <c r="Z29" s="233">
        <f>SUM(W5,W8,W11,W14,W17,W20,W23,W26,,)</f>
        <v>8</v>
      </c>
      <c r="AA29" s="234">
        <f>SUM(V5,V8,V11,V14,V17,V20,V23,V26,,)</f>
        <v>4</v>
      </c>
      <c r="AB29" s="52">
        <f>X29+Z29</f>
        <v>12</v>
      </c>
      <c r="AC29" s="53">
        <f t="shared" si="1"/>
        <v>12</v>
      </c>
      <c r="AD29" s="69"/>
      <c r="AE29" s="55"/>
      <c r="AI29" s="43"/>
      <c r="AU29" s="29"/>
      <c r="AV29" s="29"/>
      <c r="AW29" s="29"/>
      <c r="AX29" s="29"/>
      <c r="AY29" s="29"/>
    </row>
    <row r="30" spans="1:54" s="70" customFormat="1" ht="15.75">
      <c r="A30" s="14"/>
      <c r="B30"/>
      <c r="C30" s="15"/>
      <c r="D30" s="16"/>
      <c r="E30" s="1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/>
      <c r="BA30"/>
      <c r="BB30"/>
    </row>
    <row r="31" spans="1:54" ht="12.75">
      <c r="A31" s="70" t="s">
        <v>6</v>
      </c>
      <c r="B31" s="70" t="s">
        <v>7</v>
      </c>
      <c r="C31" s="71" t="s">
        <v>8</v>
      </c>
      <c r="D31" s="70" t="s">
        <v>9</v>
      </c>
      <c r="E31" s="70" t="s">
        <v>10</v>
      </c>
      <c r="F31" s="295" t="s">
        <v>11</v>
      </c>
      <c r="G31" s="295"/>
      <c r="H31" s="295" t="s">
        <v>12</v>
      </c>
      <c r="I31" s="295"/>
      <c r="J31" s="295" t="s">
        <v>13</v>
      </c>
      <c r="K31" s="295"/>
      <c r="L31" s="295" t="s">
        <v>14</v>
      </c>
      <c r="M31" s="295"/>
      <c r="N31" s="295" t="s">
        <v>15</v>
      </c>
      <c r="O31" s="295"/>
      <c r="P31" s="295" t="s">
        <v>16</v>
      </c>
      <c r="Q31" s="295"/>
      <c r="R31" s="295" t="s">
        <v>17</v>
      </c>
      <c r="S31" s="295"/>
      <c r="T31" s="295" t="s">
        <v>18</v>
      </c>
      <c r="U31" s="295"/>
      <c r="V31" s="295" t="s">
        <v>19</v>
      </c>
      <c r="W31" s="295"/>
      <c r="X31" s="295"/>
      <c r="Y31" s="295"/>
      <c r="Z31" s="295"/>
      <c r="AA31" s="295"/>
      <c r="AB31" s="295"/>
      <c r="AC31" s="295"/>
      <c r="AD31" s="70"/>
      <c r="AE31" s="70"/>
      <c r="AF31" s="7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1"/>
      <c r="AV31" s="131"/>
      <c r="AW31" s="131"/>
      <c r="AX31" s="131"/>
      <c r="AY31" s="131"/>
      <c r="AZ31" s="70"/>
      <c r="BA31" s="70"/>
      <c r="BB31" s="70"/>
    </row>
    <row r="32" spans="47:51" ht="13.5" thickBot="1">
      <c r="AU32" s="29"/>
      <c r="AV32" s="29"/>
      <c r="AW32" s="29"/>
      <c r="AX32" s="29"/>
      <c r="AY32" s="29"/>
    </row>
    <row r="33" spans="1:42" ht="12.75">
      <c r="A33" s="73"/>
      <c r="B33" s="74"/>
      <c r="C33" s="75"/>
      <c r="D33" s="76" t="str">
        <f>E3</f>
        <v>Brücken</v>
      </c>
      <c r="E33" s="77" t="str">
        <f>E6</f>
        <v>Erfenbach II abgemeldet</v>
      </c>
      <c r="F33" s="78"/>
      <c r="G33" s="79"/>
      <c r="H33" s="80"/>
      <c r="I33" s="81"/>
      <c r="J33" s="78"/>
      <c r="K33" s="79"/>
      <c r="L33" s="80"/>
      <c r="M33" s="81"/>
      <c r="N33" s="78"/>
      <c r="O33" s="79"/>
      <c r="P33" s="82">
        <f aca="true" t="shared" si="11" ref="P33:Q40">IF(F33="","",F33+H33+J33+L33+N33)</f>
      </c>
      <c r="Q33" s="83">
        <f t="shared" si="11"/>
      </c>
      <c r="R33" s="82">
        <f>IF(F33="","",AG33+AI33+AK33+AM33+AO33)</f>
      </c>
      <c r="S33" s="83">
        <f aca="true" t="shared" si="12" ref="S33:S40">IF(G33="","",AH33+AJ33+AL33+AN33+AP33)</f>
      </c>
      <c r="T33" s="82">
        <f>IF(R33="","",IF(R33=3,2,0))</f>
      </c>
      <c r="U33" s="106">
        <f aca="true" t="shared" si="13" ref="U33:U40">IF(S33="","",IF(S33=3,2,0))</f>
      </c>
      <c r="V33" s="288"/>
      <c r="W33" s="289"/>
      <c r="X33" s="289"/>
      <c r="Y33" s="289"/>
      <c r="Z33" s="289"/>
      <c r="AA33" s="289"/>
      <c r="AB33" s="290"/>
      <c r="AC33" s="291" t="str">
        <f aca="true" ca="1" t="shared" si="14" ref="AC33:AC40">IF(U33&lt;&gt;"","",IF(C33&lt;&gt;"","verlegt",IF(B33&lt;TODAY(),"offen","")))</f>
        <v>offen</v>
      </c>
      <c r="AD33" s="292"/>
      <c r="AE33" s="293">
        <f ca="1">IF(U33&lt;&gt;"","",IF(C33="","",IF(C33&lt;TODAY(),"offen","")))</f>
      </c>
      <c r="AF33" s="294"/>
      <c r="AG33" s="29">
        <f aca="true" t="shared" si="15" ref="AG33:AG40">IF(F33&gt;G33,1,0)</f>
        <v>0</v>
      </c>
      <c r="AH33" s="29">
        <f aca="true" t="shared" si="16" ref="AH33:AH40">IF(G33&gt;F33,1,0)</f>
        <v>0</v>
      </c>
      <c r="AI33" s="29">
        <f aca="true" t="shared" si="17" ref="AI33:AI40">IF(H33&gt;I33,1,0)</f>
        <v>0</v>
      </c>
      <c r="AJ33" s="29">
        <f aca="true" t="shared" si="18" ref="AJ33:AJ40">IF(I33&gt;H33,1,0)</f>
        <v>0</v>
      </c>
      <c r="AK33" s="29">
        <f aca="true" t="shared" si="19" ref="AK33:AK40">IF(J33&gt;K33,1,0)</f>
        <v>0</v>
      </c>
      <c r="AL33" s="29">
        <f aca="true" t="shared" si="20" ref="AL33:AL40">IF(K33&gt;J33,1,0)</f>
        <v>0</v>
      </c>
      <c r="AM33" s="29">
        <f aca="true" t="shared" si="21" ref="AM33:AM40">IF(L33&gt;M33,1,0)</f>
        <v>0</v>
      </c>
      <c r="AN33" s="29">
        <f aca="true" t="shared" si="22" ref="AN33:AN40">IF(M33&gt;L33,1,0)</f>
        <v>0</v>
      </c>
      <c r="AO33" s="29">
        <f aca="true" t="shared" si="23" ref="AO33:AO40">IF(N33&gt;O33,1,0)</f>
        <v>0</v>
      </c>
      <c r="AP33" s="29">
        <f aca="true" t="shared" si="24" ref="AP33:AP40">IF(O33&gt;N33,1,0)</f>
        <v>0</v>
      </c>
    </row>
    <row r="34" spans="1:42" ht="12.75">
      <c r="A34" s="84">
        <v>6</v>
      </c>
      <c r="B34" s="154">
        <v>39196</v>
      </c>
      <c r="C34" s="86"/>
      <c r="D34" s="87" t="str">
        <f>D33</f>
        <v>Brücken</v>
      </c>
      <c r="E34" s="88" t="str">
        <f>E9</f>
        <v>TFC KL III abgemeldet</v>
      </c>
      <c r="F34" s="89"/>
      <c r="G34" s="90"/>
      <c r="H34" s="91"/>
      <c r="I34" s="92"/>
      <c r="J34" s="89"/>
      <c r="K34" s="90"/>
      <c r="L34" s="91"/>
      <c r="M34" s="92"/>
      <c r="N34" s="89"/>
      <c r="O34" s="90"/>
      <c r="P34" s="93">
        <f t="shared" si="11"/>
      </c>
      <c r="Q34" s="94">
        <f t="shared" si="11"/>
      </c>
      <c r="R34" s="93">
        <f aca="true" t="shared" si="25" ref="R34:R40">IF(F34="","",AG34+AI34+AK34+AM34+AO34)</f>
      </c>
      <c r="S34" s="94">
        <f t="shared" si="12"/>
      </c>
      <c r="T34" s="93">
        <f aca="true" t="shared" si="26" ref="T34:T40">IF(R34="","",IF(R34=3,2,0))</f>
      </c>
      <c r="U34" s="107">
        <f t="shared" si="13"/>
      </c>
      <c r="V34" s="281"/>
      <c r="W34" s="282"/>
      <c r="X34" s="282"/>
      <c r="Y34" s="282"/>
      <c r="Z34" s="282"/>
      <c r="AA34" s="282"/>
      <c r="AB34" s="283"/>
      <c r="AC34" s="315" t="str">
        <f ca="1" t="shared" si="14"/>
        <v>offen</v>
      </c>
      <c r="AD34" s="316"/>
      <c r="AE34" s="286">
        <f aca="true" ca="1" t="shared" si="27" ref="AE34:AE40">IF(U34&lt;&gt;"","",IF(C34="","",IF(C34&lt;TODAY(),"offen","")))</f>
      </c>
      <c r="AF34" s="287"/>
      <c r="AG34" s="29">
        <f t="shared" si="15"/>
        <v>0</v>
      </c>
      <c r="AH34" s="29">
        <f t="shared" si="16"/>
        <v>0</v>
      </c>
      <c r="AI34" s="29">
        <f t="shared" si="17"/>
        <v>0</v>
      </c>
      <c r="AJ34" s="29">
        <f t="shared" si="18"/>
        <v>0</v>
      </c>
      <c r="AK34" s="29">
        <f t="shared" si="19"/>
        <v>0</v>
      </c>
      <c r="AL34" s="29">
        <f t="shared" si="20"/>
        <v>0</v>
      </c>
      <c r="AM34" s="29">
        <f t="shared" si="21"/>
        <v>0</v>
      </c>
      <c r="AN34" s="29">
        <f t="shared" si="22"/>
        <v>0</v>
      </c>
      <c r="AO34" s="29">
        <f t="shared" si="23"/>
        <v>0</v>
      </c>
      <c r="AP34" s="29">
        <f t="shared" si="24"/>
        <v>0</v>
      </c>
    </row>
    <row r="35" spans="1:42" ht="12.75">
      <c r="A35" s="84">
        <v>17</v>
      </c>
      <c r="B35" s="154">
        <v>39385</v>
      </c>
      <c r="C35" s="86"/>
      <c r="D35" s="87" t="str">
        <f aca="true" t="shared" si="28" ref="D35:D40">D34</f>
        <v>Brücken</v>
      </c>
      <c r="E35" s="88" t="str">
        <f>E12</f>
        <v>Miesau II</v>
      </c>
      <c r="F35" s="89">
        <v>13</v>
      </c>
      <c r="G35" s="90">
        <v>25</v>
      </c>
      <c r="H35" s="91">
        <v>17</v>
      </c>
      <c r="I35" s="92">
        <v>25</v>
      </c>
      <c r="J35" s="89">
        <v>12</v>
      </c>
      <c r="K35" s="90">
        <v>25</v>
      </c>
      <c r="L35" s="91"/>
      <c r="M35" s="92"/>
      <c r="N35" s="89"/>
      <c r="O35" s="90"/>
      <c r="P35" s="93">
        <f t="shared" si="11"/>
        <v>42</v>
      </c>
      <c r="Q35" s="94">
        <f t="shared" si="11"/>
        <v>75</v>
      </c>
      <c r="R35" s="93">
        <f t="shared" si="25"/>
        <v>0</v>
      </c>
      <c r="S35" s="94">
        <f t="shared" si="12"/>
        <v>3</v>
      </c>
      <c r="T35" s="93">
        <f t="shared" si="26"/>
        <v>0</v>
      </c>
      <c r="U35" s="107">
        <f t="shared" si="13"/>
        <v>2</v>
      </c>
      <c r="V35" s="281"/>
      <c r="W35" s="282"/>
      <c r="X35" s="282"/>
      <c r="Y35" s="282"/>
      <c r="Z35" s="282"/>
      <c r="AA35" s="282"/>
      <c r="AB35" s="283"/>
      <c r="AC35" s="284">
        <f ca="1" t="shared" si="14"/>
      </c>
      <c r="AD35" s="285"/>
      <c r="AE35" s="286">
        <f ca="1" t="shared" si="27"/>
      </c>
      <c r="AF35" s="287"/>
      <c r="AG35" s="29">
        <f t="shared" si="15"/>
        <v>0</v>
      </c>
      <c r="AH35" s="29">
        <f t="shared" si="16"/>
        <v>1</v>
      </c>
      <c r="AI35" s="29">
        <f t="shared" si="17"/>
        <v>0</v>
      </c>
      <c r="AJ35" s="29">
        <f t="shared" si="18"/>
        <v>1</v>
      </c>
      <c r="AK35" s="29">
        <f t="shared" si="19"/>
        <v>0</v>
      </c>
      <c r="AL35" s="29">
        <f t="shared" si="20"/>
        <v>1</v>
      </c>
      <c r="AM35" s="29">
        <f t="shared" si="21"/>
        <v>0</v>
      </c>
      <c r="AN35" s="29">
        <f t="shared" si="22"/>
        <v>0</v>
      </c>
      <c r="AO35" s="29">
        <f t="shared" si="23"/>
        <v>0</v>
      </c>
      <c r="AP35" s="29">
        <f t="shared" si="24"/>
        <v>0</v>
      </c>
    </row>
    <row r="36" spans="1:42" ht="12.75">
      <c r="A36" s="84">
        <v>12</v>
      </c>
      <c r="B36" s="154">
        <v>39315</v>
      </c>
      <c r="C36" s="86"/>
      <c r="D36" s="87" t="str">
        <f t="shared" si="28"/>
        <v>Brücken</v>
      </c>
      <c r="E36" s="88" t="str">
        <f>E15</f>
        <v>Otterberg</v>
      </c>
      <c r="F36" s="89">
        <v>10</v>
      </c>
      <c r="G36" s="90">
        <v>25</v>
      </c>
      <c r="H36" s="91">
        <v>25</v>
      </c>
      <c r="I36" s="92">
        <v>20</v>
      </c>
      <c r="J36" s="89">
        <v>20</v>
      </c>
      <c r="K36" s="90">
        <v>25</v>
      </c>
      <c r="L36" s="91">
        <v>21</v>
      </c>
      <c r="M36" s="92">
        <v>25</v>
      </c>
      <c r="N36" s="89"/>
      <c r="O36" s="90"/>
      <c r="P36" s="93">
        <f t="shared" si="11"/>
        <v>76</v>
      </c>
      <c r="Q36" s="94">
        <f t="shared" si="11"/>
        <v>95</v>
      </c>
      <c r="R36" s="93">
        <f t="shared" si="25"/>
        <v>1</v>
      </c>
      <c r="S36" s="94">
        <f t="shared" si="12"/>
        <v>3</v>
      </c>
      <c r="T36" s="93">
        <f t="shared" si="26"/>
        <v>0</v>
      </c>
      <c r="U36" s="107">
        <f t="shared" si="13"/>
        <v>2</v>
      </c>
      <c r="V36" s="281"/>
      <c r="W36" s="282"/>
      <c r="X36" s="282"/>
      <c r="Y36" s="282"/>
      <c r="Z36" s="282"/>
      <c r="AA36" s="282"/>
      <c r="AB36" s="283"/>
      <c r="AC36" s="284">
        <f ca="1" t="shared" si="14"/>
      </c>
      <c r="AD36" s="285"/>
      <c r="AE36" s="286">
        <f ca="1" t="shared" si="27"/>
      </c>
      <c r="AF36" s="287"/>
      <c r="AG36" s="29">
        <f t="shared" si="15"/>
        <v>0</v>
      </c>
      <c r="AH36" s="29">
        <f t="shared" si="16"/>
        <v>1</v>
      </c>
      <c r="AI36" s="29">
        <f t="shared" si="17"/>
        <v>1</v>
      </c>
      <c r="AJ36" s="29">
        <f t="shared" si="18"/>
        <v>0</v>
      </c>
      <c r="AK36" s="29">
        <f t="shared" si="19"/>
        <v>0</v>
      </c>
      <c r="AL36" s="29">
        <f t="shared" si="20"/>
        <v>1</v>
      </c>
      <c r="AM36" s="29">
        <f t="shared" si="21"/>
        <v>0</v>
      </c>
      <c r="AN36" s="29">
        <f t="shared" si="22"/>
        <v>1</v>
      </c>
      <c r="AO36" s="29">
        <f t="shared" si="23"/>
        <v>0</v>
      </c>
      <c r="AP36" s="29">
        <f t="shared" si="24"/>
        <v>0</v>
      </c>
    </row>
    <row r="37" spans="1:42" ht="12.75">
      <c r="A37" s="84">
        <v>10</v>
      </c>
      <c r="B37" s="154">
        <v>39259</v>
      </c>
      <c r="C37" s="86"/>
      <c r="D37" s="87" t="str">
        <f t="shared" si="28"/>
        <v>Brücken</v>
      </c>
      <c r="E37" s="88" t="str">
        <f>E18</f>
        <v>Ramstein</v>
      </c>
      <c r="F37" s="89">
        <v>25</v>
      </c>
      <c r="G37" s="90">
        <v>20</v>
      </c>
      <c r="H37" s="91">
        <v>22</v>
      </c>
      <c r="I37" s="92">
        <v>25</v>
      </c>
      <c r="J37" s="89">
        <v>25</v>
      </c>
      <c r="K37" s="90">
        <v>16</v>
      </c>
      <c r="L37" s="91">
        <v>25</v>
      </c>
      <c r="M37" s="92">
        <v>17</v>
      </c>
      <c r="N37" s="89"/>
      <c r="O37" s="90"/>
      <c r="P37" s="93">
        <f t="shared" si="11"/>
        <v>97</v>
      </c>
      <c r="Q37" s="94">
        <f t="shared" si="11"/>
        <v>78</v>
      </c>
      <c r="R37" s="93">
        <f t="shared" si="25"/>
        <v>3</v>
      </c>
      <c r="S37" s="94">
        <f t="shared" si="12"/>
        <v>1</v>
      </c>
      <c r="T37" s="93">
        <f t="shared" si="26"/>
        <v>2</v>
      </c>
      <c r="U37" s="107">
        <f t="shared" si="13"/>
        <v>0</v>
      </c>
      <c r="V37" s="281"/>
      <c r="W37" s="282"/>
      <c r="X37" s="282"/>
      <c r="Y37" s="282"/>
      <c r="Z37" s="282"/>
      <c r="AA37" s="282"/>
      <c r="AB37" s="283"/>
      <c r="AC37" s="284">
        <f ca="1" t="shared" si="14"/>
      </c>
      <c r="AD37" s="285"/>
      <c r="AE37" s="286">
        <f ca="1" t="shared" si="27"/>
      </c>
      <c r="AF37" s="287"/>
      <c r="AG37" s="29">
        <f t="shared" si="15"/>
        <v>1</v>
      </c>
      <c r="AH37" s="29">
        <f t="shared" si="16"/>
        <v>0</v>
      </c>
      <c r="AI37" s="29">
        <f t="shared" si="17"/>
        <v>0</v>
      </c>
      <c r="AJ37" s="29">
        <f t="shared" si="18"/>
        <v>1</v>
      </c>
      <c r="AK37" s="29">
        <f t="shared" si="19"/>
        <v>1</v>
      </c>
      <c r="AL37" s="29">
        <f t="shared" si="20"/>
        <v>0</v>
      </c>
      <c r="AM37" s="29">
        <f t="shared" si="21"/>
        <v>1</v>
      </c>
      <c r="AN37" s="29">
        <f t="shared" si="22"/>
        <v>0</v>
      </c>
      <c r="AO37" s="29">
        <f t="shared" si="23"/>
        <v>0</v>
      </c>
      <c r="AP37" s="29">
        <f t="shared" si="24"/>
        <v>0</v>
      </c>
    </row>
    <row r="38" spans="1:42" ht="12.75">
      <c r="A38" s="84">
        <v>16</v>
      </c>
      <c r="B38" s="154">
        <v>39357</v>
      </c>
      <c r="C38" s="86"/>
      <c r="D38" s="87" t="str">
        <f t="shared" si="28"/>
        <v>Brücken</v>
      </c>
      <c r="E38" s="88" t="str">
        <f>E21</f>
        <v>Rodenbach III</v>
      </c>
      <c r="F38" s="89">
        <v>25</v>
      </c>
      <c r="G38" s="90">
        <v>9</v>
      </c>
      <c r="H38" s="91">
        <v>25</v>
      </c>
      <c r="I38" s="92">
        <v>16</v>
      </c>
      <c r="J38" s="89">
        <v>24</v>
      </c>
      <c r="K38" s="90">
        <v>26</v>
      </c>
      <c r="L38" s="91">
        <v>17</v>
      </c>
      <c r="M38" s="92">
        <v>25</v>
      </c>
      <c r="N38" s="89">
        <v>15</v>
      </c>
      <c r="O38" s="90">
        <v>8</v>
      </c>
      <c r="P38" s="93">
        <f t="shared" si="11"/>
        <v>106</v>
      </c>
      <c r="Q38" s="94">
        <f t="shared" si="11"/>
        <v>84</v>
      </c>
      <c r="R38" s="93">
        <f t="shared" si="25"/>
        <v>3</v>
      </c>
      <c r="S38" s="94">
        <f t="shared" si="12"/>
        <v>2</v>
      </c>
      <c r="T38" s="93">
        <f t="shared" si="26"/>
        <v>2</v>
      </c>
      <c r="U38" s="107">
        <f t="shared" si="13"/>
        <v>0</v>
      </c>
      <c r="V38" s="281"/>
      <c r="W38" s="282"/>
      <c r="X38" s="282"/>
      <c r="Y38" s="282"/>
      <c r="Z38" s="282"/>
      <c r="AA38" s="282"/>
      <c r="AB38" s="283"/>
      <c r="AC38" s="284">
        <f ca="1" t="shared" si="14"/>
      </c>
      <c r="AD38" s="285"/>
      <c r="AE38" s="286">
        <f ca="1" t="shared" si="27"/>
      </c>
      <c r="AF38" s="287"/>
      <c r="AG38" s="29">
        <f t="shared" si="15"/>
        <v>1</v>
      </c>
      <c r="AH38" s="29">
        <f t="shared" si="16"/>
        <v>0</v>
      </c>
      <c r="AI38" s="29">
        <f t="shared" si="17"/>
        <v>1</v>
      </c>
      <c r="AJ38" s="29">
        <f t="shared" si="18"/>
        <v>0</v>
      </c>
      <c r="AK38" s="29">
        <f t="shared" si="19"/>
        <v>0</v>
      </c>
      <c r="AL38" s="29">
        <f t="shared" si="20"/>
        <v>1</v>
      </c>
      <c r="AM38" s="29">
        <f t="shared" si="21"/>
        <v>0</v>
      </c>
      <c r="AN38" s="29">
        <f t="shared" si="22"/>
        <v>1</v>
      </c>
      <c r="AO38" s="29">
        <f t="shared" si="23"/>
        <v>1</v>
      </c>
      <c r="AP38" s="29">
        <f t="shared" si="24"/>
        <v>0</v>
      </c>
    </row>
    <row r="39" spans="1:42" ht="12.75">
      <c r="A39" s="84">
        <v>11</v>
      </c>
      <c r="B39" s="154">
        <v>39389</v>
      </c>
      <c r="C39" s="86"/>
      <c r="D39" s="87" t="str">
        <f t="shared" si="28"/>
        <v>Brücken</v>
      </c>
      <c r="E39" s="88" t="str">
        <f>E24</f>
        <v>Roßbach</v>
      </c>
      <c r="F39" s="89">
        <v>20</v>
      </c>
      <c r="G39" s="90">
        <v>25</v>
      </c>
      <c r="H39" s="91">
        <v>25</v>
      </c>
      <c r="I39" s="92">
        <v>16</v>
      </c>
      <c r="J39" s="89">
        <v>22</v>
      </c>
      <c r="K39" s="90">
        <v>25</v>
      </c>
      <c r="L39" s="91">
        <v>25</v>
      </c>
      <c r="M39" s="92">
        <v>20</v>
      </c>
      <c r="N39" s="89">
        <v>17</v>
      </c>
      <c r="O39" s="90">
        <v>15</v>
      </c>
      <c r="P39" s="93">
        <f t="shared" si="11"/>
        <v>109</v>
      </c>
      <c r="Q39" s="94">
        <f t="shared" si="11"/>
        <v>101</v>
      </c>
      <c r="R39" s="93">
        <f t="shared" si="25"/>
        <v>3</v>
      </c>
      <c r="S39" s="94">
        <f t="shared" si="12"/>
        <v>2</v>
      </c>
      <c r="T39" s="93">
        <f t="shared" si="26"/>
        <v>2</v>
      </c>
      <c r="U39" s="107">
        <f t="shared" si="13"/>
        <v>0</v>
      </c>
      <c r="V39" s="281"/>
      <c r="W39" s="282"/>
      <c r="X39" s="282"/>
      <c r="Y39" s="282"/>
      <c r="Z39" s="282"/>
      <c r="AA39" s="282"/>
      <c r="AB39" s="283"/>
      <c r="AC39" s="284">
        <f ca="1" t="shared" si="14"/>
      </c>
      <c r="AD39" s="285"/>
      <c r="AE39" s="286">
        <f ca="1" t="shared" si="27"/>
      </c>
      <c r="AF39" s="287"/>
      <c r="AG39" s="29">
        <f t="shared" si="15"/>
        <v>0</v>
      </c>
      <c r="AH39" s="29">
        <f t="shared" si="16"/>
        <v>1</v>
      </c>
      <c r="AI39" s="29">
        <f t="shared" si="17"/>
        <v>1</v>
      </c>
      <c r="AJ39" s="29">
        <f t="shared" si="18"/>
        <v>0</v>
      </c>
      <c r="AK39" s="29">
        <f t="shared" si="19"/>
        <v>0</v>
      </c>
      <c r="AL39" s="29">
        <f t="shared" si="20"/>
        <v>1</v>
      </c>
      <c r="AM39" s="29">
        <f t="shared" si="21"/>
        <v>1</v>
      </c>
      <c r="AN39" s="29">
        <f t="shared" si="22"/>
        <v>0</v>
      </c>
      <c r="AO39" s="29">
        <f t="shared" si="23"/>
        <v>1</v>
      </c>
      <c r="AP39" s="29">
        <f t="shared" si="24"/>
        <v>0</v>
      </c>
    </row>
    <row r="40" spans="1:42" ht="13.5" thickBot="1">
      <c r="A40" s="95">
        <v>9</v>
      </c>
      <c r="B40" s="153">
        <v>39245</v>
      </c>
      <c r="C40" s="97"/>
      <c r="D40" s="98" t="str">
        <f t="shared" si="28"/>
        <v>Brücken</v>
      </c>
      <c r="E40" s="99" t="str">
        <f>E27</f>
        <v>Siegelbach</v>
      </c>
      <c r="F40" s="100">
        <v>25</v>
      </c>
      <c r="G40" s="101">
        <v>18</v>
      </c>
      <c r="H40" s="102">
        <v>25</v>
      </c>
      <c r="I40" s="103">
        <v>21</v>
      </c>
      <c r="J40" s="100">
        <v>25</v>
      </c>
      <c r="K40" s="101">
        <v>18</v>
      </c>
      <c r="L40" s="102"/>
      <c r="M40" s="103"/>
      <c r="N40" s="100"/>
      <c r="O40" s="101"/>
      <c r="P40" s="104">
        <f t="shared" si="11"/>
        <v>75</v>
      </c>
      <c r="Q40" s="105">
        <f t="shared" si="11"/>
        <v>57</v>
      </c>
      <c r="R40" s="104">
        <f t="shared" si="25"/>
        <v>3</v>
      </c>
      <c r="S40" s="105">
        <f t="shared" si="12"/>
        <v>0</v>
      </c>
      <c r="T40" s="104">
        <f t="shared" si="26"/>
        <v>2</v>
      </c>
      <c r="U40" s="108">
        <f t="shared" si="13"/>
        <v>0</v>
      </c>
      <c r="V40" s="274"/>
      <c r="W40" s="275"/>
      <c r="X40" s="275"/>
      <c r="Y40" s="275"/>
      <c r="Z40" s="275"/>
      <c r="AA40" s="275"/>
      <c r="AB40" s="276"/>
      <c r="AC40" s="277">
        <f ca="1" t="shared" si="14"/>
      </c>
      <c r="AD40" s="278"/>
      <c r="AE40" s="279">
        <f ca="1" t="shared" si="27"/>
      </c>
      <c r="AF40" s="280"/>
      <c r="AG40" s="29">
        <f t="shared" si="15"/>
        <v>1</v>
      </c>
      <c r="AH40" s="29">
        <f t="shared" si="16"/>
        <v>0</v>
      </c>
      <c r="AI40" s="29">
        <f t="shared" si="17"/>
        <v>1</v>
      </c>
      <c r="AJ40" s="29">
        <f t="shared" si="18"/>
        <v>0</v>
      </c>
      <c r="AK40" s="29">
        <f t="shared" si="19"/>
        <v>1</v>
      </c>
      <c r="AL40" s="29">
        <f t="shared" si="20"/>
        <v>0</v>
      </c>
      <c r="AM40" s="29">
        <f t="shared" si="21"/>
        <v>0</v>
      </c>
      <c r="AN40" s="29">
        <f t="shared" si="22"/>
        <v>0</v>
      </c>
      <c r="AO40" s="29">
        <f t="shared" si="23"/>
        <v>0</v>
      </c>
      <c r="AP40" s="29">
        <f t="shared" si="24"/>
        <v>0</v>
      </c>
    </row>
    <row r="41" spans="22:30" ht="13.5" thickBot="1">
      <c r="V41" s="30"/>
      <c r="W41" s="30"/>
      <c r="X41" s="15"/>
      <c r="Y41" s="15"/>
      <c r="Z41" s="15"/>
      <c r="AA41" s="15"/>
      <c r="AB41" s="15"/>
      <c r="AC41" s="15"/>
      <c r="AD41" s="132"/>
    </row>
    <row r="42" spans="1:42" ht="12.75">
      <c r="A42" s="73"/>
      <c r="B42" s="74"/>
      <c r="C42" s="75"/>
      <c r="D42" s="76" t="str">
        <f>E6</f>
        <v>Erfenbach II abgemeldet</v>
      </c>
      <c r="E42" s="77" t="str">
        <f>E3</f>
        <v>Brücken</v>
      </c>
      <c r="F42" s="78"/>
      <c r="G42" s="79"/>
      <c r="H42" s="80"/>
      <c r="I42" s="81"/>
      <c r="J42" s="78"/>
      <c r="K42" s="79"/>
      <c r="L42" s="80"/>
      <c r="M42" s="81"/>
      <c r="N42" s="78"/>
      <c r="O42" s="79"/>
      <c r="P42" s="82">
        <f>IF(F42="","",F42+H42+J42+L42+N42)</f>
      </c>
      <c r="Q42" s="106">
        <f aca="true" t="shared" si="29" ref="Q42:Q49">IF(G42="","",G42+I42+K42+M42+O42)</f>
      </c>
      <c r="R42" s="82">
        <f>IF(F42="","",AG42+AI42+AK42+AM42+AO42)</f>
      </c>
      <c r="S42" s="106">
        <f aca="true" t="shared" si="30" ref="S42:S49">IF(G42="","",AH42+AJ42+AL42+AN42+AP42)</f>
      </c>
      <c r="T42" s="82">
        <f>IF(R42="","",IF(R42=3,2,0))</f>
      </c>
      <c r="U42" s="106">
        <f aca="true" t="shared" si="31" ref="U42:U49">IF(S42="","",IF(S42=3,2,0))</f>
      </c>
      <c r="V42" s="288"/>
      <c r="W42" s="289"/>
      <c r="X42" s="289"/>
      <c r="Y42" s="289"/>
      <c r="Z42" s="289"/>
      <c r="AA42" s="289"/>
      <c r="AB42" s="290"/>
      <c r="AC42" s="291" t="str">
        <f aca="true" ca="1" t="shared" si="32" ref="AC42:AC49">IF(U42&lt;&gt;"","",IF(C42&lt;&gt;"","verlegt",IF(B42&lt;TODAY(),"offen","")))</f>
        <v>offen</v>
      </c>
      <c r="AD42" s="292"/>
      <c r="AE42" s="293">
        <f ca="1">IF(U42&lt;&gt;"","",IF(C42="","",IF(C42&lt;TODAY(),"offen","")))</f>
      </c>
      <c r="AF42" s="294"/>
      <c r="AG42" s="29">
        <f aca="true" t="shared" si="33" ref="AG42:AG49">IF(F42&gt;G42,1,0)</f>
        <v>0</v>
      </c>
      <c r="AH42" s="29">
        <f aca="true" t="shared" si="34" ref="AH42:AH49">IF(G42&gt;F42,1,0)</f>
        <v>0</v>
      </c>
      <c r="AI42" s="29">
        <f aca="true" t="shared" si="35" ref="AI42:AI49">IF(H42&gt;I42,1,0)</f>
        <v>0</v>
      </c>
      <c r="AJ42" s="29">
        <f aca="true" t="shared" si="36" ref="AJ42:AJ49">IF(I42&gt;H42,1,0)</f>
        <v>0</v>
      </c>
      <c r="AK42" s="29">
        <f aca="true" t="shared" si="37" ref="AK42:AK49">IF(J42&gt;K42,1,0)</f>
        <v>0</v>
      </c>
      <c r="AL42" s="29">
        <f aca="true" t="shared" si="38" ref="AL42:AL49">IF(K42&gt;J42,1,0)</f>
        <v>0</v>
      </c>
      <c r="AM42" s="29">
        <f aca="true" t="shared" si="39" ref="AM42:AM49">IF(L42&gt;M42,1,0)</f>
        <v>0</v>
      </c>
      <c r="AN42" s="29">
        <f aca="true" t="shared" si="40" ref="AN42:AN49">IF(M42&gt;L42,1,0)</f>
        <v>0</v>
      </c>
      <c r="AO42" s="29">
        <f aca="true" t="shared" si="41" ref="AO42:AO49">IF(N42&gt;O42,1,0)</f>
        <v>0</v>
      </c>
      <c r="AP42" s="29">
        <f aca="true" t="shared" si="42" ref="AP42:AP49">IF(O42&gt;N42,1,0)</f>
        <v>0</v>
      </c>
    </row>
    <row r="43" spans="1:42" ht="12.75">
      <c r="A43" s="84"/>
      <c r="B43" s="85"/>
      <c r="C43" s="86"/>
      <c r="D43" s="87" t="str">
        <f>D42</f>
        <v>Erfenbach II abgemeldet</v>
      </c>
      <c r="E43" s="88" t="str">
        <f>E9</f>
        <v>TFC KL III abgemeldet</v>
      </c>
      <c r="F43" s="89"/>
      <c r="G43" s="90"/>
      <c r="H43" s="91"/>
      <c r="I43" s="92"/>
      <c r="J43" s="89"/>
      <c r="K43" s="90"/>
      <c r="L43" s="91"/>
      <c r="M43" s="92"/>
      <c r="N43" s="89"/>
      <c r="O43" s="90"/>
      <c r="P43" s="93">
        <f aca="true" t="shared" si="43" ref="P43:P49">IF(F43="","",F43+H43+J43+L43+N43)</f>
      </c>
      <c r="Q43" s="107">
        <f t="shared" si="29"/>
      </c>
      <c r="R43" s="93">
        <f aca="true" t="shared" si="44" ref="R43:R49">IF(F43="","",AG43+AI43+AK43+AM43+AO43)</f>
      </c>
      <c r="S43" s="107">
        <f t="shared" si="30"/>
      </c>
      <c r="T43" s="93">
        <f aca="true" t="shared" si="45" ref="T43:T49">IF(R43="","",IF(R43=3,2,0))</f>
      </c>
      <c r="U43" s="107">
        <f t="shared" si="31"/>
      </c>
      <c r="V43" s="281"/>
      <c r="W43" s="282"/>
      <c r="X43" s="282"/>
      <c r="Y43" s="282"/>
      <c r="Z43" s="282"/>
      <c r="AA43" s="282"/>
      <c r="AB43" s="283"/>
      <c r="AC43" s="315" t="str">
        <f ca="1" t="shared" si="32"/>
        <v>offen</v>
      </c>
      <c r="AD43" s="316"/>
      <c r="AE43" s="286">
        <f aca="true" ca="1" t="shared" si="46" ref="AE43:AE49">IF(U43&lt;&gt;"","",IF(C43="","",IF(C43&lt;TODAY(),"offen","")))</f>
      </c>
      <c r="AF43" s="287"/>
      <c r="AG43" s="29">
        <f t="shared" si="33"/>
        <v>0</v>
      </c>
      <c r="AH43" s="29">
        <f t="shared" si="34"/>
        <v>0</v>
      </c>
      <c r="AI43" s="29">
        <f t="shared" si="35"/>
        <v>0</v>
      </c>
      <c r="AJ43" s="29">
        <f t="shared" si="36"/>
        <v>0</v>
      </c>
      <c r="AK43" s="29">
        <f t="shared" si="37"/>
        <v>0</v>
      </c>
      <c r="AL43" s="29">
        <f t="shared" si="38"/>
        <v>0</v>
      </c>
      <c r="AM43" s="29">
        <f t="shared" si="39"/>
        <v>0</v>
      </c>
      <c r="AN43" s="29">
        <f t="shared" si="40"/>
        <v>0</v>
      </c>
      <c r="AO43" s="29">
        <f t="shared" si="41"/>
        <v>0</v>
      </c>
      <c r="AP43" s="29">
        <f t="shared" si="42"/>
        <v>0</v>
      </c>
    </row>
    <row r="44" spans="1:42" ht="12.75">
      <c r="A44" s="84"/>
      <c r="B44" s="85"/>
      <c r="C44" s="86"/>
      <c r="D44" s="87" t="str">
        <f aca="true" t="shared" si="47" ref="D44:D49">D43</f>
        <v>Erfenbach II abgemeldet</v>
      </c>
      <c r="E44" s="88" t="str">
        <f>E12</f>
        <v>Miesau II</v>
      </c>
      <c r="F44" s="89"/>
      <c r="G44" s="90"/>
      <c r="H44" s="91"/>
      <c r="I44" s="92"/>
      <c r="J44" s="89"/>
      <c r="K44" s="90"/>
      <c r="L44" s="91"/>
      <c r="M44" s="92"/>
      <c r="N44" s="89"/>
      <c r="O44" s="90"/>
      <c r="P44" s="93">
        <f t="shared" si="43"/>
      </c>
      <c r="Q44" s="107">
        <f t="shared" si="29"/>
      </c>
      <c r="R44" s="93">
        <f t="shared" si="44"/>
      </c>
      <c r="S44" s="107">
        <f t="shared" si="30"/>
      </c>
      <c r="T44" s="93">
        <f t="shared" si="45"/>
      </c>
      <c r="U44" s="107">
        <f t="shared" si="31"/>
      </c>
      <c r="V44" s="281"/>
      <c r="W44" s="282"/>
      <c r="X44" s="282"/>
      <c r="Y44" s="282"/>
      <c r="Z44" s="282"/>
      <c r="AA44" s="282"/>
      <c r="AB44" s="283"/>
      <c r="AC44" s="284" t="str">
        <f ca="1" t="shared" si="32"/>
        <v>offen</v>
      </c>
      <c r="AD44" s="285"/>
      <c r="AE44" s="286">
        <f ca="1" t="shared" si="46"/>
      </c>
      <c r="AF44" s="287"/>
      <c r="AG44" s="29">
        <f t="shared" si="33"/>
        <v>0</v>
      </c>
      <c r="AH44" s="29">
        <f t="shared" si="34"/>
        <v>0</v>
      </c>
      <c r="AI44" s="29">
        <f t="shared" si="35"/>
        <v>0</v>
      </c>
      <c r="AJ44" s="29">
        <f t="shared" si="36"/>
        <v>0</v>
      </c>
      <c r="AK44" s="29">
        <f t="shared" si="37"/>
        <v>0</v>
      </c>
      <c r="AL44" s="29">
        <f t="shared" si="38"/>
        <v>0</v>
      </c>
      <c r="AM44" s="29">
        <f t="shared" si="39"/>
        <v>0</v>
      </c>
      <c r="AN44" s="29">
        <f t="shared" si="40"/>
        <v>0</v>
      </c>
      <c r="AO44" s="29">
        <f t="shared" si="41"/>
        <v>0</v>
      </c>
      <c r="AP44" s="29">
        <f t="shared" si="42"/>
        <v>0</v>
      </c>
    </row>
    <row r="45" spans="1:42" ht="12.75">
      <c r="A45" s="84"/>
      <c r="B45" s="85"/>
      <c r="C45" s="86"/>
      <c r="D45" s="87" t="str">
        <f t="shared" si="47"/>
        <v>Erfenbach II abgemeldet</v>
      </c>
      <c r="E45" s="88" t="str">
        <f>E15</f>
        <v>Otterberg</v>
      </c>
      <c r="F45" s="89"/>
      <c r="G45" s="90"/>
      <c r="H45" s="91"/>
      <c r="I45" s="92"/>
      <c r="J45" s="89"/>
      <c r="K45" s="90"/>
      <c r="L45" s="91"/>
      <c r="M45" s="92"/>
      <c r="N45" s="89"/>
      <c r="O45" s="90"/>
      <c r="P45" s="93">
        <f t="shared" si="43"/>
      </c>
      <c r="Q45" s="107">
        <f t="shared" si="29"/>
      </c>
      <c r="R45" s="93">
        <f t="shared" si="44"/>
      </c>
      <c r="S45" s="107">
        <f t="shared" si="30"/>
      </c>
      <c r="T45" s="93">
        <f t="shared" si="45"/>
      </c>
      <c r="U45" s="107">
        <f t="shared" si="31"/>
      </c>
      <c r="V45" s="281"/>
      <c r="W45" s="282"/>
      <c r="X45" s="282"/>
      <c r="Y45" s="282"/>
      <c r="Z45" s="282"/>
      <c r="AA45" s="282"/>
      <c r="AB45" s="283"/>
      <c r="AC45" s="284" t="str">
        <f ca="1" t="shared" si="32"/>
        <v>offen</v>
      </c>
      <c r="AD45" s="285"/>
      <c r="AE45" s="286">
        <f ca="1" t="shared" si="46"/>
      </c>
      <c r="AF45" s="287"/>
      <c r="AG45" s="29">
        <f t="shared" si="33"/>
        <v>0</v>
      </c>
      <c r="AH45" s="29">
        <f t="shared" si="34"/>
        <v>0</v>
      </c>
      <c r="AI45" s="29">
        <f t="shared" si="35"/>
        <v>0</v>
      </c>
      <c r="AJ45" s="29">
        <f t="shared" si="36"/>
        <v>0</v>
      </c>
      <c r="AK45" s="29">
        <f t="shared" si="37"/>
        <v>0</v>
      </c>
      <c r="AL45" s="29">
        <f t="shared" si="38"/>
        <v>0</v>
      </c>
      <c r="AM45" s="29">
        <f t="shared" si="39"/>
        <v>0</v>
      </c>
      <c r="AN45" s="29">
        <f t="shared" si="40"/>
        <v>0</v>
      </c>
      <c r="AO45" s="29">
        <f t="shared" si="41"/>
        <v>0</v>
      </c>
      <c r="AP45" s="29">
        <f t="shared" si="42"/>
        <v>0</v>
      </c>
    </row>
    <row r="46" spans="1:42" ht="12.75">
      <c r="A46" s="84"/>
      <c r="B46" s="85"/>
      <c r="C46" s="86"/>
      <c r="D46" s="87" t="str">
        <f t="shared" si="47"/>
        <v>Erfenbach II abgemeldet</v>
      </c>
      <c r="E46" s="88" t="str">
        <f>E18</f>
        <v>Ramstein</v>
      </c>
      <c r="F46" s="89"/>
      <c r="G46" s="90"/>
      <c r="H46" s="91"/>
      <c r="I46" s="92"/>
      <c r="J46" s="89"/>
      <c r="K46" s="90"/>
      <c r="L46" s="91"/>
      <c r="M46" s="92"/>
      <c r="N46" s="89"/>
      <c r="O46" s="90"/>
      <c r="P46" s="93">
        <f t="shared" si="43"/>
      </c>
      <c r="Q46" s="107">
        <f t="shared" si="29"/>
      </c>
      <c r="R46" s="93">
        <f t="shared" si="44"/>
      </c>
      <c r="S46" s="107">
        <f t="shared" si="30"/>
      </c>
      <c r="T46" s="93">
        <f t="shared" si="45"/>
      </c>
      <c r="U46" s="107">
        <f t="shared" si="31"/>
      </c>
      <c r="V46" s="281"/>
      <c r="W46" s="282"/>
      <c r="X46" s="282"/>
      <c r="Y46" s="282"/>
      <c r="Z46" s="282"/>
      <c r="AA46" s="282"/>
      <c r="AB46" s="283"/>
      <c r="AC46" s="284" t="str">
        <f ca="1" t="shared" si="32"/>
        <v>offen</v>
      </c>
      <c r="AD46" s="285"/>
      <c r="AE46" s="286">
        <f ca="1" t="shared" si="46"/>
      </c>
      <c r="AF46" s="287"/>
      <c r="AG46" s="29">
        <f t="shared" si="33"/>
        <v>0</v>
      </c>
      <c r="AH46" s="29">
        <f t="shared" si="34"/>
        <v>0</v>
      </c>
      <c r="AI46" s="29">
        <f t="shared" si="35"/>
        <v>0</v>
      </c>
      <c r="AJ46" s="29">
        <f t="shared" si="36"/>
        <v>0</v>
      </c>
      <c r="AK46" s="29">
        <f t="shared" si="37"/>
        <v>0</v>
      </c>
      <c r="AL46" s="29">
        <f t="shared" si="38"/>
        <v>0</v>
      </c>
      <c r="AM46" s="29">
        <f t="shared" si="39"/>
        <v>0</v>
      </c>
      <c r="AN46" s="29">
        <f t="shared" si="40"/>
        <v>0</v>
      </c>
      <c r="AO46" s="29">
        <f t="shared" si="41"/>
        <v>0</v>
      </c>
      <c r="AP46" s="29">
        <f t="shared" si="42"/>
        <v>0</v>
      </c>
    </row>
    <row r="47" spans="1:42" ht="12.75">
      <c r="A47" s="84"/>
      <c r="B47" s="85"/>
      <c r="C47" s="86"/>
      <c r="D47" s="87" t="str">
        <f t="shared" si="47"/>
        <v>Erfenbach II abgemeldet</v>
      </c>
      <c r="E47" s="88" t="str">
        <f>E21</f>
        <v>Rodenbach III</v>
      </c>
      <c r="F47" s="89"/>
      <c r="G47" s="90"/>
      <c r="H47" s="91"/>
      <c r="I47" s="92"/>
      <c r="J47" s="89"/>
      <c r="K47" s="90"/>
      <c r="L47" s="91"/>
      <c r="M47" s="92"/>
      <c r="N47" s="89"/>
      <c r="O47" s="90"/>
      <c r="P47" s="93">
        <f t="shared" si="43"/>
      </c>
      <c r="Q47" s="107">
        <f t="shared" si="29"/>
      </c>
      <c r="R47" s="93">
        <f t="shared" si="44"/>
      </c>
      <c r="S47" s="107">
        <f t="shared" si="30"/>
      </c>
      <c r="T47" s="93">
        <f t="shared" si="45"/>
      </c>
      <c r="U47" s="107">
        <f t="shared" si="31"/>
      </c>
      <c r="V47" s="281"/>
      <c r="W47" s="282"/>
      <c r="X47" s="282"/>
      <c r="Y47" s="282"/>
      <c r="Z47" s="282"/>
      <c r="AA47" s="282"/>
      <c r="AB47" s="283"/>
      <c r="AC47" s="284" t="str">
        <f ca="1" t="shared" si="32"/>
        <v>offen</v>
      </c>
      <c r="AD47" s="285"/>
      <c r="AE47" s="286">
        <f ca="1" t="shared" si="46"/>
      </c>
      <c r="AF47" s="287"/>
      <c r="AG47" s="29">
        <f t="shared" si="33"/>
        <v>0</v>
      </c>
      <c r="AH47" s="29">
        <f t="shared" si="34"/>
        <v>0</v>
      </c>
      <c r="AI47" s="29">
        <f t="shared" si="35"/>
        <v>0</v>
      </c>
      <c r="AJ47" s="29">
        <f t="shared" si="36"/>
        <v>0</v>
      </c>
      <c r="AK47" s="29">
        <f t="shared" si="37"/>
        <v>0</v>
      </c>
      <c r="AL47" s="29">
        <f t="shared" si="38"/>
        <v>0</v>
      </c>
      <c r="AM47" s="29">
        <f t="shared" si="39"/>
        <v>0</v>
      </c>
      <c r="AN47" s="29">
        <f t="shared" si="40"/>
        <v>0</v>
      </c>
      <c r="AO47" s="29">
        <f t="shared" si="41"/>
        <v>0</v>
      </c>
      <c r="AP47" s="29">
        <f t="shared" si="42"/>
        <v>0</v>
      </c>
    </row>
    <row r="48" spans="1:42" ht="12.75">
      <c r="A48" s="84"/>
      <c r="B48" s="85"/>
      <c r="C48" s="86"/>
      <c r="D48" s="87" t="str">
        <f t="shared" si="47"/>
        <v>Erfenbach II abgemeldet</v>
      </c>
      <c r="E48" s="88" t="str">
        <f>E24</f>
        <v>Roßbach</v>
      </c>
      <c r="F48" s="89"/>
      <c r="G48" s="90"/>
      <c r="H48" s="91"/>
      <c r="I48" s="92"/>
      <c r="J48" s="89"/>
      <c r="K48" s="90"/>
      <c r="L48" s="91"/>
      <c r="M48" s="92"/>
      <c r="N48" s="89"/>
      <c r="O48" s="90"/>
      <c r="P48" s="93">
        <f t="shared" si="43"/>
      </c>
      <c r="Q48" s="107">
        <f t="shared" si="29"/>
      </c>
      <c r="R48" s="93">
        <f t="shared" si="44"/>
      </c>
      <c r="S48" s="107">
        <f t="shared" si="30"/>
      </c>
      <c r="T48" s="93">
        <f t="shared" si="45"/>
      </c>
      <c r="U48" s="107">
        <f t="shared" si="31"/>
      </c>
      <c r="V48" s="281"/>
      <c r="W48" s="282"/>
      <c r="X48" s="282"/>
      <c r="Y48" s="282"/>
      <c r="Z48" s="282"/>
      <c r="AA48" s="282"/>
      <c r="AB48" s="283"/>
      <c r="AC48" s="284" t="str">
        <f ca="1" t="shared" si="32"/>
        <v>offen</v>
      </c>
      <c r="AD48" s="285"/>
      <c r="AE48" s="286">
        <f ca="1" t="shared" si="46"/>
      </c>
      <c r="AF48" s="287"/>
      <c r="AG48" s="29">
        <f t="shared" si="33"/>
        <v>0</v>
      </c>
      <c r="AH48" s="29">
        <f t="shared" si="34"/>
        <v>0</v>
      </c>
      <c r="AI48" s="29">
        <f t="shared" si="35"/>
        <v>0</v>
      </c>
      <c r="AJ48" s="29">
        <f t="shared" si="36"/>
        <v>0</v>
      </c>
      <c r="AK48" s="29">
        <f t="shared" si="37"/>
        <v>0</v>
      </c>
      <c r="AL48" s="29">
        <f t="shared" si="38"/>
        <v>0</v>
      </c>
      <c r="AM48" s="29">
        <f t="shared" si="39"/>
        <v>0</v>
      </c>
      <c r="AN48" s="29">
        <f t="shared" si="40"/>
        <v>0</v>
      </c>
      <c r="AO48" s="29">
        <f t="shared" si="41"/>
        <v>0</v>
      </c>
      <c r="AP48" s="29">
        <f t="shared" si="42"/>
        <v>0</v>
      </c>
    </row>
    <row r="49" spans="1:42" ht="13.5" thickBot="1">
      <c r="A49" s="95"/>
      <c r="B49" s="96"/>
      <c r="C49" s="97"/>
      <c r="D49" s="98" t="str">
        <f t="shared" si="47"/>
        <v>Erfenbach II abgemeldet</v>
      </c>
      <c r="E49" s="99" t="str">
        <f>E27</f>
        <v>Siegelbach</v>
      </c>
      <c r="F49" s="100"/>
      <c r="G49" s="101"/>
      <c r="H49" s="102"/>
      <c r="I49" s="103"/>
      <c r="J49" s="100"/>
      <c r="K49" s="101"/>
      <c r="L49" s="102"/>
      <c r="M49" s="103"/>
      <c r="N49" s="100"/>
      <c r="O49" s="101"/>
      <c r="P49" s="104">
        <f t="shared" si="43"/>
      </c>
      <c r="Q49" s="108">
        <f t="shared" si="29"/>
      </c>
      <c r="R49" s="104">
        <f t="shared" si="44"/>
      </c>
      <c r="S49" s="108">
        <f t="shared" si="30"/>
      </c>
      <c r="T49" s="104">
        <f t="shared" si="45"/>
      </c>
      <c r="U49" s="108">
        <f t="shared" si="31"/>
      </c>
      <c r="V49" s="274"/>
      <c r="W49" s="275"/>
      <c r="X49" s="275"/>
      <c r="Y49" s="275"/>
      <c r="Z49" s="275"/>
      <c r="AA49" s="275"/>
      <c r="AB49" s="276"/>
      <c r="AC49" s="277" t="str">
        <f ca="1" t="shared" si="32"/>
        <v>offen</v>
      </c>
      <c r="AD49" s="278"/>
      <c r="AE49" s="279">
        <f ca="1" t="shared" si="46"/>
      </c>
      <c r="AF49" s="280"/>
      <c r="AG49" s="29">
        <f t="shared" si="33"/>
        <v>0</v>
      </c>
      <c r="AH49" s="29">
        <f t="shared" si="34"/>
        <v>0</v>
      </c>
      <c r="AI49" s="29">
        <f t="shared" si="35"/>
        <v>0</v>
      </c>
      <c r="AJ49" s="29">
        <f t="shared" si="36"/>
        <v>0</v>
      </c>
      <c r="AK49" s="29">
        <f t="shared" si="37"/>
        <v>0</v>
      </c>
      <c r="AL49" s="29">
        <f t="shared" si="38"/>
        <v>0</v>
      </c>
      <c r="AM49" s="29">
        <f t="shared" si="39"/>
        <v>0</v>
      </c>
      <c r="AN49" s="29">
        <f t="shared" si="40"/>
        <v>0</v>
      </c>
      <c r="AO49" s="29">
        <f t="shared" si="41"/>
        <v>0</v>
      </c>
      <c r="AP49" s="29">
        <f t="shared" si="42"/>
        <v>0</v>
      </c>
    </row>
    <row r="50" spans="22:29" ht="13.5" thickBot="1">
      <c r="V50" s="30"/>
      <c r="W50" s="30"/>
      <c r="X50" s="15"/>
      <c r="Y50" s="15"/>
      <c r="Z50" s="15"/>
      <c r="AA50" s="15"/>
      <c r="AB50" s="15"/>
      <c r="AC50" s="15"/>
    </row>
    <row r="51" spans="1:42" ht="12.75">
      <c r="A51" s="73">
        <v>15</v>
      </c>
      <c r="B51" s="155">
        <v>39342</v>
      </c>
      <c r="C51" s="75"/>
      <c r="D51" s="76" t="str">
        <f>E9</f>
        <v>TFC KL III abgemeldet</v>
      </c>
      <c r="E51" s="77" t="str">
        <f>E3</f>
        <v>Brücken</v>
      </c>
      <c r="F51" s="78"/>
      <c r="G51" s="79"/>
      <c r="H51" s="80"/>
      <c r="I51" s="81"/>
      <c r="J51" s="78"/>
      <c r="K51" s="79"/>
      <c r="L51" s="80"/>
      <c r="M51" s="81"/>
      <c r="N51" s="78"/>
      <c r="O51" s="79"/>
      <c r="P51" s="82">
        <f>IF(F51="","",F51+H51+J51+L51+N51)</f>
      </c>
      <c r="Q51" s="106">
        <f aca="true" t="shared" si="48" ref="Q51:Q58">IF(G51="","",G51+I51+K51+M51+O51)</f>
      </c>
      <c r="R51" s="82">
        <f>IF(F51="","",AG51+AI51+AK51+AM51+AO51)</f>
      </c>
      <c r="S51" s="106">
        <f aca="true" t="shared" si="49" ref="S51:S58">IF(G51="","",AH51+AJ51+AL51+AN51+AP51)</f>
      </c>
      <c r="T51" s="82">
        <f>IF(R51="","",IF(R51=3,2,0))</f>
      </c>
      <c r="U51" s="106">
        <f aca="true" t="shared" si="50" ref="U51:U58">IF(S51="","",IF(S51=3,2,0))</f>
      </c>
      <c r="V51" s="288"/>
      <c r="W51" s="289"/>
      <c r="X51" s="289"/>
      <c r="Y51" s="289"/>
      <c r="Z51" s="289"/>
      <c r="AA51" s="289"/>
      <c r="AB51" s="290"/>
      <c r="AC51" s="291" t="str">
        <f aca="true" ca="1" t="shared" si="51" ref="AC51:AC58">IF(U51&lt;&gt;"","",IF(C51&lt;&gt;"","verlegt",IF(B51&lt;TODAY(),"offen","")))</f>
        <v>offen</v>
      </c>
      <c r="AD51" s="292"/>
      <c r="AE51" s="293">
        <f ca="1">IF(U51&lt;&gt;"","",IF(C51="","",IF(C51&lt;TODAY(),"offen","")))</f>
      </c>
      <c r="AF51" s="294"/>
      <c r="AG51" s="29">
        <f aca="true" t="shared" si="52" ref="AG51:AG58">IF(F51&gt;G51,1,0)</f>
        <v>0</v>
      </c>
      <c r="AH51" s="29">
        <f aca="true" t="shared" si="53" ref="AH51:AH58">IF(G51&gt;F51,1,0)</f>
        <v>0</v>
      </c>
      <c r="AI51" s="29">
        <f aca="true" t="shared" si="54" ref="AI51:AI58">IF(H51&gt;I51,1,0)</f>
        <v>0</v>
      </c>
      <c r="AJ51" s="29">
        <f aca="true" t="shared" si="55" ref="AJ51:AJ58">IF(I51&gt;H51,1,0)</f>
        <v>0</v>
      </c>
      <c r="AK51" s="29">
        <f aca="true" t="shared" si="56" ref="AK51:AK58">IF(J51&gt;K51,1,0)</f>
        <v>0</v>
      </c>
      <c r="AL51" s="29">
        <f aca="true" t="shared" si="57" ref="AL51:AL58">IF(K51&gt;J51,1,0)</f>
        <v>0</v>
      </c>
      <c r="AM51" s="29">
        <f aca="true" t="shared" si="58" ref="AM51:AM58">IF(L51&gt;M51,1,0)</f>
        <v>0</v>
      </c>
      <c r="AN51" s="29">
        <f aca="true" t="shared" si="59" ref="AN51:AN58">IF(M51&gt;L51,1,0)</f>
        <v>0</v>
      </c>
      <c r="AO51" s="29">
        <f aca="true" t="shared" si="60" ref="AO51:AO58">IF(N51&gt;O51,1,0)</f>
        <v>0</v>
      </c>
      <c r="AP51" s="29">
        <f aca="true" t="shared" si="61" ref="AP51:AP58">IF(O51&gt;N51,1,0)</f>
        <v>0</v>
      </c>
    </row>
    <row r="52" spans="1:42" ht="12.75">
      <c r="A52" s="84"/>
      <c r="B52" s="85"/>
      <c r="C52" s="86"/>
      <c r="D52" s="87" t="str">
        <f>D51</f>
        <v>TFC KL III abgemeldet</v>
      </c>
      <c r="E52" s="88" t="str">
        <f>E6</f>
        <v>Erfenbach II abgemeldet</v>
      </c>
      <c r="F52" s="89"/>
      <c r="G52" s="90"/>
      <c r="H52" s="91"/>
      <c r="I52" s="92"/>
      <c r="J52" s="89"/>
      <c r="K52" s="90"/>
      <c r="L52" s="91"/>
      <c r="M52" s="92"/>
      <c r="N52" s="89"/>
      <c r="O52" s="90"/>
      <c r="P52" s="93">
        <f aca="true" t="shared" si="62" ref="P52:P58">IF(F52="","",F52+H52+J52+L52+N52)</f>
      </c>
      <c r="Q52" s="107">
        <f t="shared" si="48"/>
      </c>
      <c r="R52" s="93">
        <f aca="true" t="shared" si="63" ref="R52:R58">IF(F52="","",AG52+AI52+AK52+AM52+AO52)</f>
      </c>
      <c r="S52" s="107">
        <f t="shared" si="49"/>
      </c>
      <c r="T52" s="93">
        <f aca="true" t="shared" si="64" ref="T52:T58">IF(R52="","",IF(R52=3,2,0))</f>
      </c>
      <c r="U52" s="107">
        <f t="shared" si="50"/>
      </c>
      <c r="V52" s="281"/>
      <c r="W52" s="282"/>
      <c r="X52" s="282"/>
      <c r="Y52" s="282"/>
      <c r="Z52" s="282"/>
      <c r="AA52" s="282"/>
      <c r="AB52" s="283"/>
      <c r="AC52" s="315" t="str">
        <f ca="1" t="shared" si="51"/>
        <v>offen</v>
      </c>
      <c r="AD52" s="316"/>
      <c r="AE52" s="286">
        <f aca="true" ca="1" t="shared" si="65" ref="AE52:AE58">IF(U52&lt;&gt;"","",IF(C52="","",IF(C52&lt;TODAY(),"offen","")))</f>
      </c>
      <c r="AF52" s="287"/>
      <c r="AG52" s="29">
        <f t="shared" si="52"/>
        <v>0</v>
      </c>
      <c r="AH52" s="29">
        <f t="shared" si="53"/>
        <v>0</v>
      </c>
      <c r="AI52" s="29">
        <f t="shared" si="54"/>
        <v>0</v>
      </c>
      <c r="AJ52" s="29">
        <f t="shared" si="55"/>
        <v>0</v>
      </c>
      <c r="AK52" s="29">
        <f t="shared" si="56"/>
        <v>0</v>
      </c>
      <c r="AL52" s="29">
        <f t="shared" si="57"/>
        <v>0</v>
      </c>
      <c r="AM52" s="29">
        <f t="shared" si="58"/>
        <v>0</v>
      </c>
      <c r="AN52" s="29">
        <f t="shared" si="59"/>
        <v>0</v>
      </c>
      <c r="AO52" s="29">
        <f t="shared" si="60"/>
        <v>0</v>
      </c>
      <c r="AP52" s="29">
        <f t="shared" si="61"/>
        <v>0</v>
      </c>
    </row>
    <row r="53" spans="1:42" ht="12.75">
      <c r="A53" s="84">
        <v>11</v>
      </c>
      <c r="B53" s="154">
        <v>39265</v>
      </c>
      <c r="C53" s="86"/>
      <c r="D53" s="87" t="str">
        <f aca="true" t="shared" si="66" ref="D53:D58">D52</f>
        <v>TFC KL III abgemeldet</v>
      </c>
      <c r="E53" s="88" t="str">
        <f>E12</f>
        <v>Miesau II</v>
      </c>
      <c r="F53" s="89"/>
      <c r="G53" s="90"/>
      <c r="H53" s="91"/>
      <c r="I53" s="92"/>
      <c r="J53" s="89"/>
      <c r="K53" s="90"/>
      <c r="L53" s="91"/>
      <c r="M53" s="92"/>
      <c r="N53" s="89"/>
      <c r="O53" s="90"/>
      <c r="P53" s="93">
        <f t="shared" si="62"/>
      </c>
      <c r="Q53" s="107">
        <f t="shared" si="48"/>
      </c>
      <c r="R53" s="93">
        <f t="shared" si="63"/>
      </c>
      <c r="S53" s="107">
        <f t="shared" si="49"/>
      </c>
      <c r="T53" s="93">
        <f t="shared" si="64"/>
      </c>
      <c r="U53" s="107">
        <f t="shared" si="50"/>
      </c>
      <c r="V53" s="281"/>
      <c r="W53" s="282"/>
      <c r="X53" s="282"/>
      <c r="Y53" s="282"/>
      <c r="Z53" s="282"/>
      <c r="AA53" s="282"/>
      <c r="AB53" s="283"/>
      <c r="AC53" s="284" t="str">
        <f ca="1" t="shared" si="51"/>
        <v>offen</v>
      </c>
      <c r="AD53" s="285"/>
      <c r="AE53" s="286">
        <f ca="1" t="shared" si="65"/>
      </c>
      <c r="AF53" s="287"/>
      <c r="AG53" s="29">
        <f t="shared" si="52"/>
        <v>0</v>
      </c>
      <c r="AH53" s="29">
        <f t="shared" si="53"/>
        <v>0</v>
      </c>
      <c r="AI53" s="29">
        <f t="shared" si="54"/>
        <v>0</v>
      </c>
      <c r="AJ53" s="29">
        <f t="shared" si="55"/>
        <v>0</v>
      </c>
      <c r="AK53" s="29">
        <f t="shared" si="56"/>
        <v>0</v>
      </c>
      <c r="AL53" s="29">
        <f t="shared" si="57"/>
        <v>0</v>
      </c>
      <c r="AM53" s="29">
        <f t="shared" si="58"/>
        <v>0</v>
      </c>
      <c r="AN53" s="29">
        <f t="shared" si="59"/>
        <v>0</v>
      </c>
      <c r="AO53" s="29">
        <f t="shared" si="60"/>
        <v>0</v>
      </c>
      <c r="AP53" s="29">
        <f t="shared" si="61"/>
        <v>0</v>
      </c>
    </row>
    <row r="54" spans="1:42" ht="12.75">
      <c r="A54" s="84">
        <v>18</v>
      </c>
      <c r="B54" s="154">
        <v>39398</v>
      </c>
      <c r="C54" s="86"/>
      <c r="D54" s="87" t="str">
        <f t="shared" si="66"/>
        <v>TFC KL III abgemeldet</v>
      </c>
      <c r="E54" s="88" t="str">
        <f>E15</f>
        <v>Otterberg</v>
      </c>
      <c r="F54" s="89"/>
      <c r="G54" s="90"/>
      <c r="H54" s="91"/>
      <c r="I54" s="92"/>
      <c r="J54" s="89"/>
      <c r="K54" s="90"/>
      <c r="L54" s="91"/>
      <c r="M54" s="92"/>
      <c r="N54" s="89"/>
      <c r="O54" s="90"/>
      <c r="P54" s="93">
        <f t="shared" si="62"/>
      </c>
      <c r="Q54" s="107">
        <f t="shared" si="48"/>
      </c>
      <c r="R54" s="93">
        <f t="shared" si="63"/>
      </c>
      <c r="S54" s="107">
        <f t="shared" si="49"/>
      </c>
      <c r="T54" s="93">
        <f t="shared" si="64"/>
      </c>
      <c r="U54" s="107">
        <f t="shared" si="50"/>
      </c>
      <c r="V54" s="281"/>
      <c r="W54" s="282"/>
      <c r="X54" s="282"/>
      <c r="Y54" s="282"/>
      <c r="Z54" s="282"/>
      <c r="AA54" s="282"/>
      <c r="AB54" s="283"/>
      <c r="AC54" s="284" t="str">
        <f ca="1" t="shared" si="51"/>
        <v>offen</v>
      </c>
      <c r="AD54" s="285"/>
      <c r="AE54" s="286">
        <f ca="1" t="shared" si="65"/>
      </c>
      <c r="AF54" s="287"/>
      <c r="AG54" s="29">
        <f t="shared" si="52"/>
        <v>0</v>
      </c>
      <c r="AH54" s="29">
        <f t="shared" si="53"/>
        <v>0</v>
      </c>
      <c r="AI54" s="29">
        <f t="shared" si="54"/>
        <v>0</v>
      </c>
      <c r="AJ54" s="29">
        <f t="shared" si="55"/>
        <v>0</v>
      </c>
      <c r="AK54" s="29">
        <f t="shared" si="56"/>
        <v>0</v>
      </c>
      <c r="AL54" s="29">
        <f t="shared" si="57"/>
        <v>0</v>
      </c>
      <c r="AM54" s="29">
        <f t="shared" si="58"/>
        <v>0</v>
      </c>
      <c r="AN54" s="29">
        <f t="shared" si="59"/>
        <v>0</v>
      </c>
      <c r="AO54" s="29">
        <f t="shared" si="60"/>
        <v>0</v>
      </c>
      <c r="AP54" s="29">
        <f t="shared" si="61"/>
        <v>0</v>
      </c>
    </row>
    <row r="55" spans="1:42" ht="12.75">
      <c r="A55" s="84">
        <v>13</v>
      </c>
      <c r="B55" s="154">
        <v>39321</v>
      </c>
      <c r="C55" s="86"/>
      <c r="D55" s="87" t="str">
        <f t="shared" si="66"/>
        <v>TFC KL III abgemeldet</v>
      </c>
      <c r="E55" s="88" t="str">
        <f>E18</f>
        <v>Ramstein</v>
      </c>
      <c r="F55" s="89"/>
      <c r="G55" s="90"/>
      <c r="H55" s="91"/>
      <c r="I55" s="92"/>
      <c r="J55" s="89"/>
      <c r="K55" s="90"/>
      <c r="L55" s="91"/>
      <c r="M55" s="92"/>
      <c r="N55" s="89"/>
      <c r="O55" s="90"/>
      <c r="P55" s="93">
        <f t="shared" si="62"/>
      </c>
      <c r="Q55" s="107">
        <f t="shared" si="48"/>
      </c>
      <c r="R55" s="93">
        <f t="shared" si="63"/>
      </c>
      <c r="S55" s="107">
        <f t="shared" si="49"/>
      </c>
      <c r="T55" s="93">
        <f t="shared" si="64"/>
      </c>
      <c r="U55" s="107">
        <f t="shared" si="50"/>
      </c>
      <c r="V55" s="281"/>
      <c r="W55" s="282"/>
      <c r="X55" s="282"/>
      <c r="Y55" s="282"/>
      <c r="Z55" s="282"/>
      <c r="AA55" s="282"/>
      <c r="AB55" s="283"/>
      <c r="AC55" s="284" t="str">
        <f ca="1" t="shared" si="51"/>
        <v>offen</v>
      </c>
      <c r="AD55" s="285"/>
      <c r="AE55" s="286">
        <f ca="1" t="shared" si="65"/>
      </c>
      <c r="AF55" s="287"/>
      <c r="AG55" s="29">
        <f t="shared" si="52"/>
        <v>0</v>
      </c>
      <c r="AH55" s="29">
        <f t="shared" si="53"/>
        <v>0</v>
      </c>
      <c r="AI55" s="29">
        <f t="shared" si="54"/>
        <v>0</v>
      </c>
      <c r="AJ55" s="29">
        <f t="shared" si="55"/>
        <v>0</v>
      </c>
      <c r="AK55" s="29">
        <f t="shared" si="56"/>
        <v>0</v>
      </c>
      <c r="AL55" s="29">
        <f t="shared" si="57"/>
        <v>0</v>
      </c>
      <c r="AM55" s="29">
        <f t="shared" si="58"/>
        <v>0</v>
      </c>
      <c r="AN55" s="29">
        <f t="shared" si="59"/>
        <v>0</v>
      </c>
      <c r="AO55" s="29">
        <f t="shared" si="60"/>
        <v>0</v>
      </c>
      <c r="AP55" s="29">
        <f t="shared" si="61"/>
        <v>0</v>
      </c>
    </row>
    <row r="56" spans="1:42" ht="12.75">
      <c r="A56" s="84">
        <v>10</v>
      </c>
      <c r="B56" s="154">
        <v>39258</v>
      </c>
      <c r="C56" s="86"/>
      <c r="D56" s="87" t="str">
        <f t="shared" si="66"/>
        <v>TFC KL III abgemeldet</v>
      </c>
      <c r="E56" s="88" t="str">
        <f>E21</f>
        <v>Rodenbach III</v>
      </c>
      <c r="F56" s="89"/>
      <c r="G56" s="90"/>
      <c r="H56" s="91"/>
      <c r="I56" s="92"/>
      <c r="J56" s="89"/>
      <c r="K56" s="90"/>
      <c r="L56" s="91"/>
      <c r="M56" s="92"/>
      <c r="N56" s="89"/>
      <c r="O56" s="90"/>
      <c r="P56" s="93">
        <f t="shared" si="62"/>
      </c>
      <c r="Q56" s="107">
        <f t="shared" si="48"/>
      </c>
      <c r="R56" s="93">
        <f t="shared" si="63"/>
      </c>
      <c r="S56" s="107">
        <f t="shared" si="49"/>
      </c>
      <c r="T56" s="93">
        <f t="shared" si="64"/>
      </c>
      <c r="U56" s="107">
        <f t="shared" si="50"/>
      </c>
      <c r="V56" s="281"/>
      <c r="W56" s="282"/>
      <c r="X56" s="282"/>
      <c r="Y56" s="282"/>
      <c r="Z56" s="282"/>
      <c r="AA56" s="282"/>
      <c r="AB56" s="283"/>
      <c r="AC56" s="284" t="str">
        <f ca="1" t="shared" si="51"/>
        <v>offen</v>
      </c>
      <c r="AD56" s="285"/>
      <c r="AE56" s="286">
        <f ca="1" t="shared" si="65"/>
      </c>
      <c r="AF56" s="287"/>
      <c r="AG56" s="29">
        <f t="shared" si="52"/>
        <v>0</v>
      </c>
      <c r="AH56" s="29">
        <f t="shared" si="53"/>
        <v>0</v>
      </c>
      <c r="AI56" s="29">
        <f t="shared" si="54"/>
        <v>0</v>
      </c>
      <c r="AJ56" s="29">
        <f t="shared" si="55"/>
        <v>0</v>
      </c>
      <c r="AK56" s="29">
        <f t="shared" si="56"/>
        <v>0</v>
      </c>
      <c r="AL56" s="29">
        <f t="shared" si="57"/>
        <v>0</v>
      </c>
      <c r="AM56" s="29">
        <f t="shared" si="58"/>
        <v>0</v>
      </c>
      <c r="AN56" s="29">
        <f t="shared" si="59"/>
        <v>0</v>
      </c>
      <c r="AO56" s="29">
        <f t="shared" si="60"/>
        <v>0</v>
      </c>
      <c r="AP56" s="29">
        <f t="shared" si="61"/>
        <v>0</v>
      </c>
    </row>
    <row r="57" spans="1:42" ht="12.75">
      <c r="A57" s="84">
        <v>5</v>
      </c>
      <c r="B57" s="154">
        <v>39167</v>
      </c>
      <c r="C57" s="86"/>
      <c r="D57" s="87" t="str">
        <f t="shared" si="66"/>
        <v>TFC KL III abgemeldet</v>
      </c>
      <c r="E57" s="88" t="str">
        <f>E24</f>
        <v>Roßbach</v>
      </c>
      <c r="F57" s="89"/>
      <c r="G57" s="90"/>
      <c r="H57" s="91"/>
      <c r="I57" s="92"/>
      <c r="J57" s="89"/>
      <c r="K57" s="90"/>
      <c r="L57" s="91"/>
      <c r="M57" s="92"/>
      <c r="N57" s="89"/>
      <c r="O57" s="90"/>
      <c r="P57" s="93">
        <f t="shared" si="62"/>
      </c>
      <c r="Q57" s="107">
        <f t="shared" si="48"/>
      </c>
      <c r="R57" s="93">
        <f t="shared" si="63"/>
      </c>
      <c r="S57" s="107">
        <f t="shared" si="49"/>
      </c>
      <c r="T57" s="93">
        <f t="shared" si="64"/>
      </c>
      <c r="U57" s="107">
        <f t="shared" si="50"/>
      </c>
      <c r="V57" s="281"/>
      <c r="W57" s="282"/>
      <c r="X57" s="282"/>
      <c r="Y57" s="282"/>
      <c r="Z57" s="282"/>
      <c r="AA57" s="282"/>
      <c r="AB57" s="283"/>
      <c r="AC57" s="284" t="str">
        <f ca="1" t="shared" si="51"/>
        <v>offen</v>
      </c>
      <c r="AD57" s="285"/>
      <c r="AE57" s="286">
        <f ca="1" t="shared" si="65"/>
      </c>
      <c r="AF57" s="287"/>
      <c r="AG57" s="29">
        <f t="shared" si="52"/>
        <v>0</v>
      </c>
      <c r="AH57" s="29">
        <f t="shared" si="53"/>
        <v>0</v>
      </c>
      <c r="AI57" s="29">
        <f t="shared" si="54"/>
        <v>0</v>
      </c>
      <c r="AJ57" s="29">
        <f t="shared" si="55"/>
        <v>0</v>
      </c>
      <c r="AK57" s="29">
        <f t="shared" si="56"/>
        <v>0</v>
      </c>
      <c r="AL57" s="29">
        <f t="shared" si="57"/>
        <v>0</v>
      </c>
      <c r="AM57" s="29">
        <f t="shared" si="58"/>
        <v>0</v>
      </c>
      <c r="AN57" s="29">
        <f t="shared" si="59"/>
        <v>0</v>
      </c>
      <c r="AO57" s="29">
        <f t="shared" si="60"/>
        <v>0</v>
      </c>
      <c r="AP57" s="29">
        <f t="shared" si="61"/>
        <v>0</v>
      </c>
    </row>
    <row r="58" spans="1:42" ht="13.5" thickBot="1">
      <c r="A58" s="95">
        <v>3</v>
      </c>
      <c r="B58" s="153">
        <v>39139</v>
      </c>
      <c r="C58" s="97"/>
      <c r="D58" s="98" t="str">
        <f t="shared" si="66"/>
        <v>TFC KL III abgemeldet</v>
      </c>
      <c r="E58" s="99" t="str">
        <f>E27</f>
        <v>Siegelbach</v>
      </c>
      <c r="F58" s="100"/>
      <c r="G58" s="101"/>
      <c r="H58" s="102"/>
      <c r="I58" s="103"/>
      <c r="J58" s="100"/>
      <c r="K58" s="101"/>
      <c r="L58" s="102"/>
      <c r="M58" s="103"/>
      <c r="N58" s="100"/>
      <c r="O58" s="101"/>
      <c r="P58" s="104">
        <f t="shared" si="62"/>
      </c>
      <c r="Q58" s="108">
        <f t="shared" si="48"/>
      </c>
      <c r="R58" s="104">
        <f t="shared" si="63"/>
      </c>
      <c r="S58" s="108">
        <f t="shared" si="49"/>
      </c>
      <c r="T58" s="104">
        <f t="shared" si="64"/>
      </c>
      <c r="U58" s="108">
        <f t="shared" si="50"/>
      </c>
      <c r="V58" s="274"/>
      <c r="W58" s="275"/>
      <c r="X58" s="275"/>
      <c r="Y58" s="275"/>
      <c r="Z58" s="275"/>
      <c r="AA58" s="275"/>
      <c r="AB58" s="276"/>
      <c r="AC58" s="277" t="str">
        <f ca="1" t="shared" si="51"/>
        <v>offen</v>
      </c>
      <c r="AD58" s="278"/>
      <c r="AE58" s="279">
        <f ca="1" t="shared" si="65"/>
      </c>
      <c r="AF58" s="280"/>
      <c r="AG58" s="29">
        <f t="shared" si="52"/>
        <v>0</v>
      </c>
      <c r="AH58" s="29">
        <f t="shared" si="53"/>
        <v>0</v>
      </c>
      <c r="AI58" s="29">
        <f t="shared" si="54"/>
        <v>0</v>
      </c>
      <c r="AJ58" s="29">
        <f t="shared" si="55"/>
        <v>0</v>
      </c>
      <c r="AK58" s="29">
        <f t="shared" si="56"/>
        <v>0</v>
      </c>
      <c r="AL58" s="29">
        <f t="shared" si="57"/>
        <v>0</v>
      </c>
      <c r="AM58" s="29">
        <f t="shared" si="58"/>
        <v>0</v>
      </c>
      <c r="AN58" s="29">
        <f t="shared" si="59"/>
        <v>0</v>
      </c>
      <c r="AO58" s="29">
        <f t="shared" si="60"/>
        <v>0</v>
      </c>
      <c r="AP58" s="29">
        <f t="shared" si="61"/>
        <v>0</v>
      </c>
    </row>
    <row r="59" spans="22:29" ht="13.5" thickBot="1">
      <c r="V59" s="30"/>
      <c r="W59" s="30"/>
      <c r="X59" s="15"/>
      <c r="Y59" s="15"/>
      <c r="Z59" s="15"/>
      <c r="AA59" s="15"/>
      <c r="AB59" s="15"/>
      <c r="AC59" s="15"/>
    </row>
    <row r="60" spans="1:42" ht="12.75">
      <c r="A60" s="73">
        <v>8</v>
      </c>
      <c r="B60" s="155">
        <v>39223</v>
      </c>
      <c r="C60" s="75"/>
      <c r="D60" s="76" t="str">
        <f>E12</f>
        <v>Miesau II</v>
      </c>
      <c r="E60" s="77" t="str">
        <f>E3</f>
        <v>Brücken</v>
      </c>
      <c r="F60" s="78">
        <v>25</v>
      </c>
      <c r="G60" s="79">
        <v>9</v>
      </c>
      <c r="H60" s="80">
        <v>25</v>
      </c>
      <c r="I60" s="81">
        <v>23</v>
      </c>
      <c r="J60" s="78">
        <v>25</v>
      </c>
      <c r="K60" s="79">
        <v>15</v>
      </c>
      <c r="L60" s="80"/>
      <c r="M60" s="81"/>
      <c r="N60" s="78"/>
      <c r="O60" s="79"/>
      <c r="P60" s="82">
        <f>IF(F60="","",F60+H60+J60+L60+N60)</f>
        <v>75</v>
      </c>
      <c r="Q60" s="106">
        <f aca="true" t="shared" si="67" ref="Q60:Q67">IF(G60="","",G60+I60+K60+M60+O60)</f>
        <v>47</v>
      </c>
      <c r="R60" s="82">
        <f>IF(F60="","",AG60+AI60+AK60+AM60+AO60)</f>
        <v>3</v>
      </c>
      <c r="S60" s="106">
        <f aca="true" t="shared" si="68" ref="S60:S67">IF(G60="","",AH60+AJ60+AL60+AN60+AP60)</f>
        <v>0</v>
      </c>
      <c r="T60" s="82">
        <f>IF(R60="","",IF(R60=3,2,0))</f>
        <v>2</v>
      </c>
      <c r="U60" s="106">
        <f aca="true" t="shared" si="69" ref="U60:U67">IF(S60="","",IF(S60=3,2,0))</f>
        <v>0</v>
      </c>
      <c r="V60" s="288"/>
      <c r="W60" s="289"/>
      <c r="X60" s="289"/>
      <c r="Y60" s="289"/>
      <c r="Z60" s="289"/>
      <c r="AA60" s="289"/>
      <c r="AB60" s="290"/>
      <c r="AC60" s="291">
        <f aca="true" ca="1" t="shared" si="70" ref="AC60:AC67">IF(U60&lt;&gt;"","",IF(C60&lt;&gt;"","verlegt",IF(B60&lt;TODAY(),"offen","")))</f>
      </c>
      <c r="AD60" s="292"/>
      <c r="AE60" s="293">
        <f ca="1">IF(U60&lt;&gt;"","",IF(C60="","",IF(C60&lt;TODAY(),"offen","")))</f>
      </c>
      <c r="AF60" s="294"/>
      <c r="AG60" s="29">
        <f aca="true" t="shared" si="71" ref="AG60:AG67">IF(F60&gt;G60,1,0)</f>
        <v>1</v>
      </c>
      <c r="AH60" s="29">
        <f aca="true" t="shared" si="72" ref="AH60:AH67">IF(G60&gt;F60,1,0)</f>
        <v>0</v>
      </c>
      <c r="AI60" s="29">
        <f aca="true" t="shared" si="73" ref="AI60:AI67">IF(H60&gt;I60,1,0)</f>
        <v>1</v>
      </c>
      <c r="AJ60" s="29">
        <f aca="true" t="shared" si="74" ref="AJ60:AJ67">IF(I60&gt;H60,1,0)</f>
        <v>0</v>
      </c>
      <c r="AK60" s="29">
        <f aca="true" t="shared" si="75" ref="AK60:AK67">IF(J60&gt;K60,1,0)</f>
        <v>1</v>
      </c>
      <c r="AL60" s="29">
        <f aca="true" t="shared" si="76" ref="AL60:AL67">IF(K60&gt;J60,1,0)</f>
        <v>0</v>
      </c>
      <c r="AM60" s="29">
        <f aca="true" t="shared" si="77" ref="AM60:AM67">IF(L60&gt;M60,1,0)</f>
        <v>0</v>
      </c>
      <c r="AN60" s="29">
        <f aca="true" t="shared" si="78" ref="AN60:AN67">IF(M60&gt;L60,1,0)</f>
        <v>0</v>
      </c>
      <c r="AO60" s="29">
        <f aca="true" t="shared" si="79" ref="AO60:AO67">IF(N60&gt;O60,1,0)</f>
        <v>0</v>
      </c>
      <c r="AP60" s="29">
        <f aca="true" t="shared" si="80" ref="AP60:AP67">IF(O60&gt;N60,1,0)</f>
        <v>0</v>
      </c>
    </row>
    <row r="61" spans="1:42" ht="12.75">
      <c r="A61" s="84"/>
      <c r="B61" s="85"/>
      <c r="C61" s="86"/>
      <c r="D61" s="87" t="str">
        <f>D60</f>
        <v>Miesau II</v>
      </c>
      <c r="E61" s="88" t="str">
        <f>E6</f>
        <v>Erfenbach II abgemeldet</v>
      </c>
      <c r="F61" s="89"/>
      <c r="G61" s="90"/>
      <c r="H61" s="91"/>
      <c r="I61" s="92"/>
      <c r="J61" s="89"/>
      <c r="K61" s="90"/>
      <c r="L61" s="91"/>
      <c r="M61" s="92"/>
      <c r="N61" s="89"/>
      <c r="O61" s="90"/>
      <c r="P61" s="93">
        <f aca="true" t="shared" si="81" ref="P61:P67">IF(F61="","",F61+H61+J61+L61+N61)</f>
      </c>
      <c r="Q61" s="107">
        <f t="shared" si="67"/>
      </c>
      <c r="R61" s="93">
        <f aca="true" t="shared" si="82" ref="R61:R67">IF(F61="","",AG61+AI61+AK61+AM61+AO61)</f>
      </c>
      <c r="S61" s="107">
        <f t="shared" si="68"/>
      </c>
      <c r="T61" s="93">
        <f aca="true" t="shared" si="83" ref="T61:T67">IF(R61="","",IF(R61=3,2,0))</f>
      </c>
      <c r="U61" s="107">
        <f t="shared" si="69"/>
      </c>
      <c r="V61" s="281"/>
      <c r="W61" s="282"/>
      <c r="X61" s="282"/>
      <c r="Y61" s="282"/>
      <c r="Z61" s="282"/>
      <c r="AA61" s="282"/>
      <c r="AB61" s="283"/>
      <c r="AC61" s="315" t="str">
        <f ca="1" t="shared" si="70"/>
        <v>offen</v>
      </c>
      <c r="AD61" s="316"/>
      <c r="AE61" s="286">
        <f aca="true" ca="1" t="shared" si="84" ref="AE61:AE67">IF(U61&lt;&gt;"","",IF(C61="","",IF(C61&lt;TODAY(),"offen","")))</f>
      </c>
      <c r="AF61" s="287"/>
      <c r="AG61" s="29">
        <f t="shared" si="71"/>
        <v>0</v>
      </c>
      <c r="AH61" s="29">
        <f t="shared" si="72"/>
        <v>0</v>
      </c>
      <c r="AI61" s="29">
        <f t="shared" si="73"/>
        <v>0</v>
      </c>
      <c r="AJ61" s="29">
        <f t="shared" si="74"/>
        <v>0</v>
      </c>
      <c r="AK61" s="29">
        <f t="shared" si="75"/>
        <v>0</v>
      </c>
      <c r="AL61" s="29">
        <f t="shared" si="76"/>
        <v>0</v>
      </c>
      <c r="AM61" s="29">
        <f t="shared" si="77"/>
        <v>0</v>
      </c>
      <c r="AN61" s="29">
        <f t="shared" si="78"/>
        <v>0</v>
      </c>
      <c r="AO61" s="29">
        <f t="shared" si="79"/>
        <v>0</v>
      </c>
      <c r="AP61" s="29">
        <f t="shared" si="80"/>
        <v>0</v>
      </c>
    </row>
    <row r="62" spans="1:42" ht="12.75">
      <c r="A62" s="84">
        <v>2</v>
      </c>
      <c r="B62" s="154">
        <v>39118</v>
      </c>
      <c r="C62" s="86"/>
      <c r="D62" s="87" t="str">
        <f aca="true" t="shared" si="85" ref="D62:D67">D61</f>
        <v>Miesau II</v>
      </c>
      <c r="E62" s="88" t="str">
        <f>E9</f>
        <v>TFC KL III abgemeldet</v>
      </c>
      <c r="F62" s="89"/>
      <c r="G62" s="90"/>
      <c r="H62" s="91"/>
      <c r="I62" s="92"/>
      <c r="J62" s="89"/>
      <c r="K62" s="90"/>
      <c r="L62" s="91"/>
      <c r="M62" s="92"/>
      <c r="N62" s="89"/>
      <c r="O62" s="90"/>
      <c r="P62" s="93">
        <f t="shared" si="81"/>
      </c>
      <c r="Q62" s="107">
        <f t="shared" si="67"/>
      </c>
      <c r="R62" s="93">
        <f t="shared" si="82"/>
      </c>
      <c r="S62" s="107">
        <f t="shared" si="68"/>
      </c>
      <c r="T62" s="93">
        <f t="shared" si="83"/>
      </c>
      <c r="U62" s="107">
        <f t="shared" si="69"/>
      </c>
      <c r="V62" s="281"/>
      <c r="W62" s="282"/>
      <c r="X62" s="282"/>
      <c r="Y62" s="282"/>
      <c r="Z62" s="282"/>
      <c r="AA62" s="282"/>
      <c r="AB62" s="283"/>
      <c r="AC62" s="284" t="str">
        <f ca="1" t="shared" si="70"/>
        <v>offen</v>
      </c>
      <c r="AD62" s="285"/>
      <c r="AE62" s="286">
        <f ca="1" t="shared" si="84"/>
      </c>
      <c r="AF62" s="287"/>
      <c r="AG62" s="29">
        <f t="shared" si="71"/>
        <v>0</v>
      </c>
      <c r="AH62" s="29">
        <f t="shared" si="72"/>
        <v>0</v>
      </c>
      <c r="AI62" s="29">
        <f t="shared" si="73"/>
        <v>0</v>
      </c>
      <c r="AJ62" s="29">
        <f t="shared" si="74"/>
        <v>0</v>
      </c>
      <c r="AK62" s="29">
        <f t="shared" si="75"/>
        <v>0</v>
      </c>
      <c r="AL62" s="29">
        <f t="shared" si="76"/>
        <v>0</v>
      </c>
      <c r="AM62" s="29">
        <f t="shared" si="77"/>
        <v>0</v>
      </c>
      <c r="AN62" s="29">
        <f t="shared" si="78"/>
        <v>0</v>
      </c>
      <c r="AO62" s="29">
        <f t="shared" si="79"/>
        <v>0</v>
      </c>
      <c r="AP62" s="29">
        <f t="shared" si="80"/>
        <v>0</v>
      </c>
    </row>
    <row r="63" spans="1:42" ht="12.75">
      <c r="A63" s="84">
        <v>4</v>
      </c>
      <c r="B63" s="154">
        <v>39153</v>
      </c>
      <c r="C63" s="86"/>
      <c r="D63" s="87" t="str">
        <f t="shared" si="85"/>
        <v>Miesau II</v>
      </c>
      <c r="E63" s="88" t="str">
        <f>E15</f>
        <v>Otterberg</v>
      </c>
      <c r="F63" s="89">
        <v>25</v>
      </c>
      <c r="G63" s="90">
        <v>18</v>
      </c>
      <c r="H63" s="91">
        <v>25</v>
      </c>
      <c r="I63" s="92">
        <v>18</v>
      </c>
      <c r="J63" s="89">
        <v>25</v>
      </c>
      <c r="K63" s="90">
        <v>17</v>
      </c>
      <c r="L63" s="91"/>
      <c r="M63" s="92"/>
      <c r="N63" s="89"/>
      <c r="O63" s="90"/>
      <c r="P63" s="93">
        <f t="shared" si="81"/>
        <v>75</v>
      </c>
      <c r="Q63" s="107">
        <f t="shared" si="67"/>
        <v>53</v>
      </c>
      <c r="R63" s="93">
        <f t="shared" si="82"/>
        <v>3</v>
      </c>
      <c r="S63" s="107">
        <f t="shared" si="68"/>
        <v>0</v>
      </c>
      <c r="T63" s="93">
        <f t="shared" si="83"/>
        <v>2</v>
      </c>
      <c r="U63" s="107">
        <f t="shared" si="69"/>
        <v>0</v>
      </c>
      <c r="V63" s="281"/>
      <c r="W63" s="282"/>
      <c r="X63" s="282"/>
      <c r="Y63" s="282"/>
      <c r="Z63" s="282"/>
      <c r="AA63" s="282"/>
      <c r="AB63" s="283"/>
      <c r="AC63" s="284">
        <f ca="1" t="shared" si="70"/>
      </c>
      <c r="AD63" s="285"/>
      <c r="AE63" s="286">
        <f ca="1" t="shared" si="84"/>
      </c>
      <c r="AF63" s="287"/>
      <c r="AG63" s="29">
        <f t="shared" si="71"/>
        <v>1</v>
      </c>
      <c r="AH63" s="29">
        <f t="shared" si="72"/>
        <v>0</v>
      </c>
      <c r="AI63" s="29">
        <f t="shared" si="73"/>
        <v>1</v>
      </c>
      <c r="AJ63" s="29">
        <f t="shared" si="74"/>
        <v>0</v>
      </c>
      <c r="AK63" s="29">
        <f t="shared" si="75"/>
        <v>1</v>
      </c>
      <c r="AL63" s="29">
        <f t="shared" si="76"/>
        <v>0</v>
      </c>
      <c r="AM63" s="29">
        <f t="shared" si="77"/>
        <v>0</v>
      </c>
      <c r="AN63" s="29">
        <f t="shared" si="78"/>
        <v>0</v>
      </c>
      <c r="AO63" s="29">
        <f t="shared" si="79"/>
        <v>0</v>
      </c>
      <c r="AP63" s="29">
        <f t="shared" si="80"/>
        <v>0</v>
      </c>
    </row>
    <row r="64" spans="1:42" ht="12.75">
      <c r="A64" s="84">
        <v>15</v>
      </c>
      <c r="B64" s="154">
        <v>39342</v>
      </c>
      <c r="C64" s="156">
        <v>39345</v>
      </c>
      <c r="D64" s="87" t="str">
        <f t="shared" si="85"/>
        <v>Miesau II</v>
      </c>
      <c r="E64" s="88" t="str">
        <f>E18</f>
        <v>Ramstein</v>
      </c>
      <c r="F64" s="89">
        <v>25</v>
      </c>
      <c r="G64" s="90">
        <v>17</v>
      </c>
      <c r="H64" s="91">
        <v>18</v>
      </c>
      <c r="I64" s="92">
        <v>25</v>
      </c>
      <c r="J64" s="89">
        <v>26</v>
      </c>
      <c r="K64" s="90">
        <v>24</v>
      </c>
      <c r="L64" s="91">
        <v>25</v>
      </c>
      <c r="M64" s="92">
        <v>23</v>
      </c>
      <c r="N64" s="89"/>
      <c r="O64" s="90"/>
      <c r="P64" s="93">
        <f t="shared" si="81"/>
        <v>94</v>
      </c>
      <c r="Q64" s="107">
        <f t="shared" si="67"/>
        <v>89</v>
      </c>
      <c r="R64" s="93">
        <f t="shared" si="82"/>
        <v>3</v>
      </c>
      <c r="S64" s="107">
        <f t="shared" si="68"/>
        <v>1</v>
      </c>
      <c r="T64" s="93">
        <f t="shared" si="83"/>
        <v>2</v>
      </c>
      <c r="U64" s="107">
        <f t="shared" si="69"/>
        <v>0</v>
      </c>
      <c r="V64" s="281"/>
      <c r="W64" s="282"/>
      <c r="X64" s="282"/>
      <c r="Y64" s="282"/>
      <c r="Z64" s="282"/>
      <c r="AA64" s="282"/>
      <c r="AB64" s="283"/>
      <c r="AC64" s="284">
        <f ca="1" t="shared" si="70"/>
      </c>
      <c r="AD64" s="285"/>
      <c r="AE64" s="286">
        <f ca="1" t="shared" si="84"/>
      </c>
      <c r="AF64" s="287"/>
      <c r="AG64" s="29">
        <f t="shared" si="71"/>
        <v>1</v>
      </c>
      <c r="AH64" s="29">
        <f t="shared" si="72"/>
        <v>0</v>
      </c>
      <c r="AI64" s="29">
        <f t="shared" si="73"/>
        <v>0</v>
      </c>
      <c r="AJ64" s="29">
        <f t="shared" si="74"/>
        <v>1</v>
      </c>
      <c r="AK64" s="29">
        <f t="shared" si="75"/>
        <v>1</v>
      </c>
      <c r="AL64" s="29">
        <f t="shared" si="76"/>
        <v>0</v>
      </c>
      <c r="AM64" s="29">
        <f t="shared" si="77"/>
        <v>1</v>
      </c>
      <c r="AN64" s="29">
        <f t="shared" si="78"/>
        <v>0</v>
      </c>
      <c r="AO64" s="29">
        <f t="shared" si="79"/>
        <v>0</v>
      </c>
      <c r="AP64" s="29">
        <f t="shared" si="80"/>
        <v>0</v>
      </c>
    </row>
    <row r="65" spans="1:42" ht="12.75">
      <c r="A65" s="84">
        <v>12</v>
      </c>
      <c r="B65" s="154">
        <v>39314</v>
      </c>
      <c r="C65" s="156">
        <v>39317</v>
      </c>
      <c r="D65" s="87" t="str">
        <f t="shared" si="85"/>
        <v>Miesau II</v>
      </c>
      <c r="E65" s="88" t="str">
        <f>E21</f>
        <v>Rodenbach III</v>
      </c>
      <c r="F65" s="89">
        <v>25</v>
      </c>
      <c r="G65" s="90">
        <v>6</v>
      </c>
      <c r="H65" s="91">
        <v>25</v>
      </c>
      <c r="I65" s="92">
        <v>15</v>
      </c>
      <c r="J65" s="89">
        <v>29</v>
      </c>
      <c r="K65" s="90">
        <v>27</v>
      </c>
      <c r="L65" s="91"/>
      <c r="M65" s="92"/>
      <c r="N65" s="89"/>
      <c r="O65" s="90"/>
      <c r="P65" s="93">
        <f t="shared" si="81"/>
        <v>79</v>
      </c>
      <c r="Q65" s="107">
        <f t="shared" si="67"/>
        <v>48</v>
      </c>
      <c r="R65" s="93">
        <f t="shared" si="82"/>
        <v>3</v>
      </c>
      <c r="S65" s="107">
        <f t="shared" si="68"/>
        <v>0</v>
      </c>
      <c r="T65" s="93">
        <f t="shared" si="83"/>
        <v>2</v>
      </c>
      <c r="U65" s="107">
        <f t="shared" si="69"/>
        <v>0</v>
      </c>
      <c r="V65" s="281"/>
      <c r="W65" s="282"/>
      <c r="X65" s="282"/>
      <c r="Y65" s="282"/>
      <c r="Z65" s="282"/>
      <c r="AA65" s="282"/>
      <c r="AB65" s="283"/>
      <c r="AC65" s="284">
        <f ca="1" t="shared" si="70"/>
      </c>
      <c r="AD65" s="285"/>
      <c r="AE65" s="286">
        <f ca="1" t="shared" si="84"/>
      </c>
      <c r="AF65" s="287"/>
      <c r="AG65" s="29">
        <f t="shared" si="71"/>
        <v>1</v>
      </c>
      <c r="AH65" s="29">
        <f t="shared" si="72"/>
        <v>0</v>
      </c>
      <c r="AI65" s="29">
        <f t="shared" si="73"/>
        <v>1</v>
      </c>
      <c r="AJ65" s="29">
        <f t="shared" si="74"/>
        <v>0</v>
      </c>
      <c r="AK65" s="29">
        <f t="shared" si="75"/>
        <v>1</v>
      </c>
      <c r="AL65" s="29">
        <f t="shared" si="76"/>
        <v>0</v>
      </c>
      <c r="AM65" s="29">
        <f t="shared" si="77"/>
        <v>0</v>
      </c>
      <c r="AN65" s="29">
        <f t="shared" si="78"/>
        <v>0</v>
      </c>
      <c r="AO65" s="29">
        <f t="shared" si="79"/>
        <v>0</v>
      </c>
      <c r="AP65" s="29">
        <f t="shared" si="80"/>
        <v>0</v>
      </c>
    </row>
    <row r="66" spans="1:42" ht="12.75">
      <c r="A66" s="84">
        <v>7</v>
      </c>
      <c r="B66" s="154">
        <v>39209</v>
      </c>
      <c r="C66" s="86"/>
      <c r="D66" s="87" t="str">
        <f t="shared" si="85"/>
        <v>Miesau II</v>
      </c>
      <c r="E66" s="88" t="str">
        <f>E24</f>
        <v>Roßbach</v>
      </c>
      <c r="F66" s="89">
        <v>25</v>
      </c>
      <c r="G66" s="90">
        <v>0</v>
      </c>
      <c r="H66" s="91">
        <v>25</v>
      </c>
      <c r="I66" s="92">
        <v>0</v>
      </c>
      <c r="J66" s="89">
        <v>25</v>
      </c>
      <c r="K66" s="90">
        <v>0</v>
      </c>
      <c r="L66" s="91"/>
      <c r="M66" s="92"/>
      <c r="N66" s="89"/>
      <c r="O66" s="90"/>
      <c r="P66" s="93">
        <f t="shared" si="81"/>
        <v>75</v>
      </c>
      <c r="Q66" s="107">
        <f t="shared" si="67"/>
        <v>0</v>
      </c>
      <c r="R66" s="93">
        <f t="shared" si="82"/>
        <v>3</v>
      </c>
      <c r="S66" s="107">
        <f t="shared" si="68"/>
        <v>0</v>
      </c>
      <c r="T66" s="93">
        <f t="shared" si="83"/>
        <v>2</v>
      </c>
      <c r="U66" s="107">
        <f t="shared" si="69"/>
        <v>0</v>
      </c>
      <c r="V66" s="281"/>
      <c r="W66" s="282"/>
      <c r="X66" s="282"/>
      <c r="Y66" s="282"/>
      <c r="Z66" s="282"/>
      <c r="AA66" s="282"/>
      <c r="AB66" s="283"/>
      <c r="AC66" s="284">
        <f ca="1" t="shared" si="70"/>
      </c>
      <c r="AD66" s="285"/>
      <c r="AE66" s="286">
        <f ca="1" t="shared" si="84"/>
      </c>
      <c r="AF66" s="287"/>
      <c r="AG66" s="29">
        <f t="shared" si="71"/>
        <v>1</v>
      </c>
      <c r="AH66" s="29">
        <f t="shared" si="72"/>
        <v>0</v>
      </c>
      <c r="AI66" s="29">
        <f t="shared" si="73"/>
        <v>1</v>
      </c>
      <c r="AJ66" s="29">
        <f t="shared" si="74"/>
        <v>0</v>
      </c>
      <c r="AK66" s="29">
        <f t="shared" si="75"/>
        <v>1</v>
      </c>
      <c r="AL66" s="29">
        <f t="shared" si="76"/>
        <v>0</v>
      </c>
      <c r="AM66" s="29">
        <f t="shared" si="77"/>
        <v>0</v>
      </c>
      <c r="AN66" s="29">
        <f t="shared" si="78"/>
        <v>0</v>
      </c>
      <c r="AO66" s="29">
        <f t="shared" si="79"/>
        <v>0</v>
      </c>
      <c r="AP66" s="29">
        <f t="shared" si="80"/>
        <v>0</v>
      </c>
    </row>
    <row r="67" spans="1:42" ht="13.5" thickBot="1">
      <c r="A67" s="95">
        <v>5</v>
      </c>
      <c r="B67" s="153">
        <v>39167</v>
      </c>
      <c r="C67" s="157">
        <v>39338</v>
      </c>
      <c r="D67" s="98" t="str">
        <f t="shared" si="85"/>
        <v>Miesau II</v>
      </c>
      <c r="E67" s="99" t="str">
        <f>E27</f>
        <v>Siegelbach</v>
      </c>
      <c r="F67" s="100">
        <v>22</v>
      </c>
      <c r="G67" s="101">
        <v>25</v>
      </c>
      <c r="H67" s="102">
        <v>20</v>
      </c>
      <c r="I67" s="103">
        <v>25</v>
      </c>
      <c r="J67" s="100">
        <v>25</v>
      </c>
      <c r="K67" s="101">
        <v>15</v>
      </c>
      <c r="L67" s="102">
        <v>23</v>
      </c>
      <c r="M67" s="103">
        <v>25</v>
      </c>
      <c r="N67" s="100"/>
      <c r="O67" s="101"/>
      <c r="P67" s="104">
        <f t="shared" si="81"/>
        <v>90</v>
      </c>
      <c r="Q67" s="108">
        <f t="shared" si="67"/>
        <v>90</v>
      </c>
      <c r="R67" s="104">
        <f t="shared" si="82"/>
        <v>1</v>
      </c>
      <c r="S67" s="108">
        <f t="shared" si="68"/>
        <v>3</v>
      </c>
      <c r="T67" s="104">
        <f t="shared" si="83"/>
        <v>0</v>
      </c>
      <c r="U67" s="108">
        <f t="shared" si="69"/>
        <v>2</v>
      </c>
      <c r="V67" s="274"/>
      <c r="W67" s="275"/>
      <c r="X67" s="275"/>
      <c r="Y67" s="275"/>
      <c r="Z67" s="275"/>
      <c r="AA67" s="275"/>
      <c r="AB67" s="276"/>
      <c r="AC67" s="277">
        <f ca="1" t="shared" si="70"/>
      </c>
      <c r="AD67" s="278"/>
      <c r="AE67" s="279">
        <f ca="1" t="shared" si="84"/>
      </c>
      <c r="AF67" s="280"/>
      <c r="AG67" s="29">
        <f t="shared" si="71"/>
        <v>0</v>
      </c>
      <c r="AH67" s="29">
        <f t="shared" si="72"/>
        <v>1</v>
      </c>
      <c r="AI67" s="29">
        <f t="shared" si="73"/>
        <v>0</v>
      </c>
      <c r="AJ67" s="29">
        <f t="shared" si="74"/>
        <v>1</v>
      </c>
      <c r="AK67" s="29">
        <f t="shared" si="75"/>
        <v>1</v>
      </c>
      <c r="AL67" s="29">
        <f t="shared" si="76"/>
        <v>0</v>
      </c>
      <c r="AM67" s="29">
        <f t="shared" si="77"/>
        <v>0</v>
      </c>
      <c r="AN67" s="29">
        <f t="shared" si="78"/>
        <v>1</v>
      </c>
      <c r="AO67" s="29">
        <f t="shared" si="79"/>
        <v>0</v>
      </c>
      <c r="AP67" s="29">
        <f t="shared" si="80"/>
        <v>0</v>
      </c>
    </row>
    <row r="68" spans="22:29" ht="13.5" thickBot="1">
      <c r="V68" s="30"/>
      <c r="W68" s="30"/>
      <c r="X68" s="15"/>
      <c r="Y68" s="15"/>
      <c r="Z68" s="15"/>
      <c r="AA68" s="15"/>
      <c r="AB68" s="15"/>
      <c r="AC68" s="15"/>
    </row>
    <row r="69" spans="1:42" ht="12.75">
      <c r="A69" s="73">
        <v>3</v>
      </c>
      <c r="B69" s="155">
        <v>39140</v>
      </c>
      <c r="C69" s="75"/>
      <c r="D69" s="76" t="str">
        <f>E15</f>
        <v>Otterberg</v>
      </c>
      <c r="E69" s="77" t="str">
        <f>E3</f>
        <v>Brücken</v>
      </c>
      <c r="F69" s="78">
        <v>23</v>
      </c>
      <c r="G69" s="79">
        <v>25</v>
      </c>
      <c r="H69" s="80">
        <v>20</v>
      </c>
      <c r="I69" s="81">
        <v>25</v>
      </c>
      <c r="J69" s="78">
        <v>25</v>
      </c>
      <c r="K69" s="79">
        <v>21</v>
      </c>
      <c r="L69" s="80">
        <v>25</v>
      </c>
      <c r="M69" s="81">
        <v>23</v>
      </c>
      <c r="N69" s="78">
        <v>15</v>
      </c>
      <c r="O69" s="79">
        <v>12</v>
      </c>
      <c r="P69" s="82">
        <f>IF(F69="","",F69+H69+J69+L69+N69)</f>
        <v>108</v>
      </c>
      <c r="Q69" s="106">
        <f aca="true" t="shared" si="86" ref="Q69:Q76">IF(G69="","",G69+I69+K69+M69+O69)</f>
        <v>106</v>
      </c>
      <c r="R69" s="82">
        <f>IF(F69="","",AG69+AI69+AK69+AM69+AO69)</f>
        <v>3</v>
      </c>
      <c r="S69" s="106">
        <f aca="true" t="shared" si="87" ref="S69:S76">IF(G69="","",AH69+AJ69+AL69+AN69+AP69)</f>
        <v>2</v>
      </c>
      <c r="T69" s="82">
        <f>IF(R69="","",IF(R69=3,2,0))</f>
        <v>2</v>
      </c>
      <c r="U69" s="106">
        <f aca="true" t="shared" si="88" ref="U69:U76">IF(S69="","",IF(S69=3,2,0))</f>
        <v>0</v>
      </c>
      <c r="V69" s="288"/>
      <c r="W69" s="289"/>
      <c r="X69" s="289"/>
      <c r="Y69" s="289"/>
      <c r="Z69" s="289"/>
      <c r="AA69" s="289"/>
      <c r="AB69" s="290"/>
      <c r="AC69" s="291">
        <f aca="true" ca="1" t="shared" si="89" ref="AC69:AC76">IF(U69&lt;&gt;"","",IF(C69&lt;&gt;"","verlegt",IF(B69&lt;TODAY(),"offen","")))</f>
      </c>
      <c r="AD69" s="292"/>
      <c r="AE69" s="293">
        <f ca="1">IF(U69&lt;&gt;"","",IF(C69="","",IF(C69&lt;TODAY(),"offen","")))</f>
      </c>
      <c r="AF69" s="294"/>
      <c r="AG69" s="29">
        <f aca="true" t="shared" si="90" ref="AG69:AG76">IF(F69&gt;G69,1,0)</f>
        <v>0</v>
      </c>
      <c r="AH69" s="29">
        <f aca="true" t="shared" si="91" ref="AH69:AH76">IF(G69&gt;F69,1,0)</f>
        <v>1</v>
      </c>
      <c r="AI69" s="29">
        <f aca="true" t="shared" si="92" ref="AI69:AI76">IF(H69&gt;I69,1,0)</f>
        <v>0</v>
      </c>
      <c r="AJ69" s="29">
        <f aca="true" t="shared" si="93" ref="AJ69:AJ76">IF(I69&gt;H69,1,0)</f>
        <v>1</v>
      </c>
      <c r="AK69" s="29">
        <f aca="true" t="shared" si="94" ref="AK69:AK76">IF(J69&gt;K69,1,0)</f>
        <v>1</v>
      </c>
      <c r="AL69" s="29">
        <f aca="true" t="shared" si="95" ref="AL69:AL76">IF(K69&gt;J69,1,0)</f>
        <v>0</v>
      </c>
      <c r="AM69" s="29">
        <f aca="true" t="shared" si="96" ref="AM69:AM76">IF(L69&gt;M69,1,0)</f>
        <v>1</v>
      </c>
      <c r="AN69" s="29">
        <f aca="true" t="shared" si="97" ref="AN69:AN76">IF(M69&gt;L69,1,0)</f>
        <v>0</v>
      </c>
      <c r="AO69" s="29">
        <f aca="true" t="shared" si="98" ref="AO69:AO76">IF(N69&gt;O69,1,0)</f>
        <v>1</v>
      </c>
      <c r="AP69" s="29">
        <f aca="true" t="shared" si="99" ref="AP69:AP76">IF(O69&gt;N69,1,0)</f>
        <v>0</v>
      </c>
    </row>
    <row r="70" spans="1:42" ht="12.75">
      <c r="A70" s="84"/>
      <c r="B70" s="85"/>
      <c r="C70" s="86"/>
      <c r="D70" s="87" t="str">
        <f>D69</f>
        <v>Otterberg</v>
      </c>
      <c r="E70" s="88" t="str">
        <f>E6</f>
        <v>Erfenbach II abgemeldet</v>
      </c>
      <c r="F70" s="89"/>
      <c r="G70" s="90"/>
      <c r="H70" s="91"/>
      <c r="I70" s="92"/>
      <c r="J70" s="89"/>
      <c r="K70" s="90"/>
      <c r="L70" s="91"/>
      <c r="M70" s="92"/>
      <c r="N70" s="89"/>
      <c r="O70" s="90"/>
      <c r="P70" s="93">
        <f aca="true" t="shared" si="100" ref="P70:P76">IF(F70="","",F70+H70+J70+L70+N70)</f>
      </c>
      <c r="Q70" s="107">
        <f t="shared" si="86"/>
      </c>
      <c r="R70" s="93">
        <f aca="true" t="shared" si="101" ref="R70:R76">IF(F70="","",AG70+AI70+AK70+AM70+AO70)</f>
      </c>
      <c r="S70" s="107">
        <f t="shared" si="87"/>
      </c>
      <c r="T70" s="93">
        <f aca="true" t="shared" si="102" ref="T70:T76">IF(R70="","",IF(R70=3,2,0))</f>
      </c>
      <c r="U70" s="107">
        <f t="shared" si="88"/>
      </c>
      <c r="V70" s="281"/>
      <c r="W70" s="282"/>
      <c r="X70" s="282"/>
      <c r="Y70" s="282"/>
      <c r="Z70" s="282"/>
      <c r="AA70" s="282"/>
      <c r="AB70" s="283"/>
      <c r="AC70" s="315" t="str">
        <f ca="1" t="shared" si="89"/>
        <v>offen</v>
      </c>
      <c r="AD70" s="316"/>
      <c r="AE70" s="286">
        <f aca="true" ca="1" t="shared" si="103" ref="AE70:AE76">IF(U70&lt;&gt;"","",IF(C70="","",IF(C70&lt;TODAY(),"offen","")))</f>
      </c>
      <c r="AF70" s="287"/>
      <c r="AG70" s="29">
        <f t="shared" si="90"/>
        <v>0</v>
      </c>
      <c r="AH70" s="29">
        <f t="shared" si="91"/>
        <v>0</v>
      </c>
      <c r="AI70" s="29">
        <f t="shared" si="92"/>
        <v>0</v>
      </c>
      <c r="AJ70" s="29">
        <f t="shared" si="93"/>
        <v>0</v>
      </c>
      <c r="AK70" s="29">
        <f t="shared" si="94"/>
        <v>0</v>
      </c>
      <c r="AL70" s="29">
        <f t="shared" si="95"/>
        <v>0</v>
      </c>
      <c r="AM70" s="29">
        <f t="shared" si="96"/>
        <v>0</v>
      </c>
      <c r="AN70" s="29">
        <f t="shared" si="97"/>
        <v>0</v>
      </c>
      <c r="AO70" s="29">
        <f t="shared" si="98"/>
        <v>0</v>
      </c>
      <c r="AP70" s="29">
        <f t="shared" si="99"/>
        <v>0</v>
      </c>
    </row>
    <row r="71" spans="1:42" ht="12.75">
      <c r="A71" s="84">
        <v>9</v>
      </c>
      <c r="B71" s="154">
        <v>39245</v>
      </c>
      <c r="C71" s="86"/>
      <c r="D71" s="87" t="str">
        <f aca="true" t="shared" si="104" ref="D71:D76">D70</f>
        <v>Otterberg</v>
      </c>
      <c r="E71" s="88" t="str">
        <f>E9</f>
        <v>TFC KL III abgemeldet</v>
      </c>
      <c r="F71" s="89"/>
      <c r="G71" s="90"/>
      <c r="H71" s="91"/>
      <c r="I71" s="92"/>
      <c r="J71" s="89"/>
      <c r="K71" s="90"/>
      <c r="L71" s="91"/>
      <c r="M71" s="92"/>
      <c r="N71" s="89"/>
      <c r="O71" s="90"/>
      <c r="P71" s="93">
        <f t="shared" si="100"/>
      </c>
      <c r="Q71" s="107">
        <f t="shared" si="86"/>
      </c>
      <c r="R71" s="93">
        <f t="shared" si="101"/>
      </c>
      <c r="S71" s="107">
        <f t="shared" si="87"/>
      </c>
      <c r="T71" s="93">
        <f t="shared" si="102"/>
      </c>
      <c r="U71" s="107">
        <f t="shared" si="88"/>
      </c>
      <c r="V71" s="281"/>
      <c r="W71" s="282"/>
      <c r="X71" s="282"/>
      <c r="Y71" s="282"/>
      <c r="Z71" s="282"/>
      <c r="AA71" s="282"/>
      <c r="AB71" s="283"/>
      <c r="AC71" s="284" t="str">
        <f ca="1" t="shared" si="89"/>
        <v>offen</v>
      </c>
      <c r="AD71" s="285"/>
      <c r="AE71" s="286">
        <f ca="1" t="shared" si="103"/>
      </c>
      <c r="AF71" s="287"/>
      <c r="AG71" s="29">
        <f t="shared" si="90"/>
        <v>0</v>
      </c>
      <c r="AH71" s="29">
        <f t="shared" si="91"/>
        <v>0</v>
      </c>
      <c r="AI71" s="29">
        <f t="shared" si="92"/>
        <v>0</v>
      </c>
      <c r="AJ71" s="29">
        <f t="shared" si="93"/>
        <v>0</v>
      </c>
      <c r="AK71" s="29">
        <f t="shared" si="94"/>
        <v>0</v>
      </c>
      <c r="AL71" s="29">
        <f t="shared" si="95"/>
        <v>0</v>
      </c>
      <c r="AM71" s="29">
        <f t="shared" si="96"/>
        <v>0</v>
      </c>
      <c r="AN71" s="29">
        <f t="shared" si="97"/>
        <v>0</v>
      </c>
      <c r="AO71" s="29">
        <f t="shared" si="98"/>
        <v>0</v>
      </c>
      <c r="AP71" s="29">
        <f t="shared" si="99"/>
        <v>0</v>
      </c>
    </row>
    <row r="72" spans="1:42" ht="12.75">
      <c r="A72" s="84">
        <v>13</v>
      </c>
      <c r="B72" s="154">
        <v>39322</v>
      </c>
      <c r="C72" s="86"/>
      <c r="D72" s="87" t="str">
        <f t="shared" si="104"/>
        <v>Otterberg</v>
      </c>
      <c r="E72" s="88" t="str">
        <f>E12</f>
        <v>Miesau II</v>
      </c>
      <c r="F72" s="89">
        <v>21</v>
      </c>
      <c r="G72" s="90">
        <v>25</v>
      </c>
      <c r="H72" s="91">
        <v>16</v>
      </c>
      <c r="I72" s="92">
        <v>25</v>
      </c>
      <c r="J72" s="89">
        <v>25</v>
      </c>
      <c r="K72" s="90">
        <v>23</v>
      </c>
      <c r="L72" s="91">
        <v>22</v>
      </c>
      <c r="M72" s="92">
        <v>25</v>
      </c>
      <c r="N72" s="89"/>
      <c r="O72" s="90"/>
      <c r="P72" s="93">
        <f t="shared" si="100"/>
        <v>84</v>
      </c>
      <c r="Q72" s="107">
        <f t="shared" si="86"/>
        <v>98</v>
      </c>
      <c r="R72" s="93">
        <f t="shared" si="101"/>
        <v>1</v>
      </c>
      <c r="S72" s="107">
        <f t="shared" si="87"/>
        <v>3</v>
      </c>
      <c r="T72" s="93">
        <f t="shared" si="102"/>
        <v>0</v>
      </c>
      <c r="U72" s="107">
        <f t="shared" si="88"/>
        <v>2</v>
      </c>
      <c r="V72" s="281"/>
      <c r="W72" s="282"/>
      <c r="X72" s="282"/>
      <c r="Y72" s="282"/>
      <c r="Z72" s="282"/>
      <c r="AA72" s="282"/>
      <c r="AB72" s="283"/>
      <c r="AC72" s="284">
        <f ca="1" t="shared" si="89"/>
      </c>
      <c r="AD72" s="285"/>
      <c r="AE72" s="286">
        <f ca="1" t="shared" si="103"/>
      </c>
      <c r="AF72" s="287"/>
      <c r="AG72" s="29">
        <f t="shared" si="90"/>
        <v>0</v>
      </c>
      <c r="AH72" s="29">
        <f t="shared" si="91"/>
        <v>1</v>
      </c>
      <c r="AI72" s="29">
        <f t="shared" si="92"/>
        <v>0</v>
      </c>
      <c r="AJ72" s="29">
        <f t="shared" si="93"/>
        <v>1</v>
      </c>
      <c r="AK72" s="29">
        <f t="shared" si="94"/>
        <v>1</v>
      </c>
      <c r="AL72" s="29">
        <f t="shared" si="95"/>
        <v>0</v>
      </c>
      <c r="AM72" s="29">
        <f t="shared" si="96"/>
        <v>0</v>
      </c>
      <c r="AN72" s="29">
        <f t="shared" si="97"/>
        <v>1</v>
      </c>
      <c r="AO72" s="29">
        <f t="shared" si="98"/>
        <v>0</v>
      </c>
      <c r="AP72" s="29">
        <f t="shared" si="99"/>
        <v>0</v>
      </c>
    </row>
    <row r="73" spans="1:42" ht="12.75">
      <c r="A73" s="84">
        <v>17</v>
      </c>
      <c r="B73" s="154">
        <v>39385</v>
      </c>
      <c r="C73" s="86"/>
      <c r="D73" s="87" t="str">
        <f t="shared" si="104"/>
        <v>Otterberg</v>
      </c>
      <c r="E73" s="88" t="str">
        <f>E18</f>
        <v>Ramstein</v>
      </c>
      <c r="F73" s="89">
        <v>18</v>
      </c>
      <c r="G73" s="90">
        <v>25</v>
      </c>
      <c r="H73" s="91">
        <v>17</v>
      </c>
      <c r="I73" s="92">
        <v>25</v>
      </c>
      <c r="J73" s="89">
        <v>9</v>
      </c>
      <c r="K73" s="90">
        <v>25</v>
      </c>
      <c r="L73" s="91"/>
      <c r="M73" s="92"/>
      <c r="N73" s="89"/>
      <c r="O73" s="90"/>
      <c r="P73" s="93">
        <f t="shared" si="100"/>
        <v>44</v>
      </c>
      <c r="Q73" s="107">
        <f t="shared" si="86"/>
        <v>75</v>
      </c>
      <c r="R73" s="93">
        <f t="shared" si="101"/>
        <v>0</v>
      </c>
      <c r="S73" s="107">
        <f t="shared" si="87"/>
        <v>3</v>
      </c>
      <c r="T73" s="93">
        <f t="shared" si="102"/>
        <v>0</v>
      </c>
      <c r="U73" s="107">
        <f t="shared" si="88"/>
        <v>2</v>
      </c>
      <c r="V73" s="281"/>
      <c r="W73" s="282"/>
      <c r="X73" s="282"/>
      <c r="Y73" s="282"/>
      <c r="Z73" s="282"/>
      <c r="AA73" s="282"/>
      <c r="AB73" s="283"/>
      <c r="AC73" s="284">
        <f ca="1" t="shared" si="89"/>
      </c>
      <c r="AD73" s="285"/>
      <c r="AE73" s="286">
        <f ca="1" t="shared" si="103"/>
      </c>
      <c r="AF73" s="287"/>
      <c r="AG73" s="29">
        <f t="shared" si="90"/>
        <v>0</v>
      </c>
      <c r="AH73" s="29">
        <f t="shared" si="91"/>
        <v>1</v>
      </c>
      <c r="AI73" s="29">
        <f t="shared" si="92"/>
        <v>0</v>
      </c>
      <c r="AJ73" s="29">
        <f t="shared" si="93"/>
        <v>1</v>
      </c>
      <c r="AK73" s="29">
        <f t="shared" si="94"/>
        <v>0</v>
      </c>
      <c r="AL73" s="29">
        <f t="shared" si="95"/>
        <v>1</v>
      </c>
      <c r="AM73" s="29">
        <f t="shared" si="96"/>
        <v>0</v>
      </c>
      <c r="AN73" s="29">
        <f t="shared" si="97"/>
        <v>0</v>
      </c>
      <c r="AO73" s="29">
        <f t="shared" si="98"/>
        <v>0</v>
      </c>
      <c r="AP73" s="29">
        <f t="shared" si="99"/>
        <v>0</v>
      </c>
    </row>
    <row r="74" spans="1:42" ht="12.75">
      <c r="A74" s="84">
        <v>11</v>
      </c>
      <c r="B74" s="154">
        <v>39266</v>
      </c>
      <c r="C74" s="86"/>
      <c r="D74" s="87" t="str">
        <f t="shared" si="104"/>
        <v>Otterberg</v>
      </c>
      <c r="E74" s="88" t="str">
        <f>E21</f>
        <v>Rodenbach III</v>
      </c>
      <c r="F74" s="89">
        <v>25</v>
      </c>
      <c r="G74" s="90">
        <v>14</v>
      </c>
      <c r="H74" s="91">
        <v>25</v>
      </c>
      <c r="I74" s="92">
        <v>22</v>
      </c>
      <c r="J74" s="89">
        <v>19</v>
      </c>
      <c r="K74" s="90">
        <v>25</v>
      </c>
      <c r="L74" s="91">
        <v>27</v>
      </c>
      <c r="M74" s="92">
        <v>25</v>
      </c>
      <c r="N74" s="89"/>
      <c r="O74" s="90"/>
      <c r="P74" s="93">
        <f t="shared" si="100"/>
        <v>96</v>
      </c>
      <c r="Q74" s="107">
        <f t="shared" si="86"/>
        <v>86</v>
      </c>
      <c r="R74" s="93">
        <f t="shared" si="101"/>
        <v>3</v>
      </c>
      <c r="S74" s="107">
        <f t="shared" si="87"/>
        <v>1</v>
      </c>
      <c r="T74" s="93">
        <f t="shared" si="102"/>
        <v>2</v>
      </c>
      <c r="U74" s="107">
        <f t="shared" si="88"/>
        <v>0</v>
      </c>
      <c r="V74" s="281"/>
      <c r="W74" s="282"/>
      <c r="X74" s="282"/>
      <c r="Y74" s="282"/>
      <c r="Z74" s="282"/>
      <c r="AA74" s="282"/>
      <c r="AB74" s="283"/>
      <c r="AC74" s="284">
        <f ca="1" t="shared" si="89"/>
      </c>
      <c r="AD74" s="285"/>
      <c r="AE74" s="286">
        <f ca="1" t="shared" si="103"/>
      </c>
      <c r="AF74" s="287"/>
      <c r="AG74" s="29">
        <f t="shared" si="90"/>
        <v>1</v>
      </c>
      <c r="AH74" s="29">
        <f t="shared" si="91"/>
        <v>0</v>
      </c>
      <c r="AI74" s="29">
        <f t="shared" si="92"/>
        <v>1</v>
      </c>
      <c r="AJ74" s="29">
        <f t="shared" si="93"/>
        <v>0</v>
      </c>
      <c r="AK74" s="29">
        <f t="shared" si="94"/>
        <v>0</v>
      </c>
      <c r="AL74" s="29">
        <f t="shared" si="95"/>
        <v>1</v>
      </c>
      <c r="AM74" s="29">
        <f t="shared" si="96"/>
        <v>1</v>
      </c>
      <c r="AN74" s="29">
        <f t="shared" si="97"/>
        <v>0</v>
      </c>
      <c r="AO74" s="29">
        <f t="shared" si="98"/>
        <v>0</v>
      </c>
      <c r="AP74" s="29">
        <f t="shared" si="99"/>
        <v>0</v>
      </c>
    </row>
    <row r="75" spans="1:42" ht="12.75">
      <c r="A75" s="84">
        <v>10</v>
      </c>
      <c r="B75" s="154">
        <v>39259</v>
      </c>
      <c r="C75" s="86"/>
      <c r="D75" s="87" t="str">
        <f t="shared" si="104"/>
        <v>Otterberg</v>
      </c>
      <c r="E75" s="88" t="str">
        <f>E24</f>
        <v>Roßbach</v>
      </c>
      <c r="F75" s="89">
        <v>8</v>
      </c>
      <c r="G75" s="90">
        <v>25</v>
      </c>
      <c r="H75" s="91">
        <v>14</v>
      </c>
      <c r="I75" s="92">
        <v>25</v>
      </c>
      <c r="J75" s="89">
        <v>14</v>
      </c>
      <c r="K75" s="90">
        <v>25</v>
      </c>
      <c r="L75" s="91"/>
      <c r="M75" s="92"/>
      <c r="N75" s="89"/>
      <c r="O75" s="90"/>
      <c r="P75" s="93">
        <f t="shared" si="100"/>
        <v>36</v>
      </c>
      <c r="Q75" s="107">
        <f t="shared" si="86"/>
        <v>75</v>
      </c>
      <c r="R75" s="93">
        <f t="shared" si="101"/>
        <v>0</v>
      </c>
      <c r="S75" s="107">
        <f t="shared" si="87"/>
        <v>3</v>
      </c>
      <c r="T75" s="93">
        <f t="shared" si="102"/>
        <v>0</v>
      </c>
      <c r="U75" s="107">
        <f t="shared" si="88"/>
        <v>2</v>
      </c>
      <c r="V75" s="281"/>
      <c r="W75" s="282"/>
      <c r="X75" s="282"/>
      <c r="Y75" s="282"/>
      <c r="Z75" s="282"/>
      <c r="AA75" s="282"/>
      <c r="AB75" s="283"/>
      <c r="AC75" s="284">
        <f ca="1" t="shared" si="89"/>
      </c>
      <c r="AD75" s="285"/>
      <c r="AE75" s="286">
        <f ca="1" t="shared" si="103"/>
      </c>
      <c r="AF75" s="287"/>
      <c r="AG75" s="29">
        <f t="shared" si="90"/>
        <v>0</v>
      </c>
      <c r="AH75" s="29">
        <f t="shared" si="91"/>
        <v>1</v>
      </c>
      <c r="AI75" s="29">
        <f t="shared" si="92"/>
        <v>0</v>
      </c>
      <c r="AJ75" s="29">
        <f t="shared" si="93"/>
        <v>1</v>
      </c>
      <c r="AK75" s="29">
        <f t="shared" si="94"/>
        <v>0</v>
      </c>
      <c r="AL75" s="29">
        <f t="shared" si="95"/>
        <v>1</v>
      </c>
      <c r="AM75" s="29">
        <f t="shared" si="96"/>
        <v>0</v>
      </c>
      <c r="AN75" s="29">
        <f t="shared" si="97"/>
        <v>0</v>
      </c>
      <c r="AO75" s="29">
        <f t="shared" si="98"/>
        <v>0</v>
      </c>
      <c r="AP75" s="29">
        <f t="shared" si="99"/>
        <v>0</v>
      </c>
    </row>
    <row r="76" spans="1:42" ht="13.5" thickBot="1">
      <c r="A76" s="95">
        <v>15</v>
      </c>
      <c r="B76" s="153">
        <v>39343</v>
      </c>
      <c r="C76" s="97"/>
      <c r="D76" s="98" t="str">
        <f t="shared" si="104"/>
        <v>Otterberg</v>
      </c>
      <c r="E76" s="99" t="str">
        <f>E27</f>
        <v>Siegelbach</v>
      </c>
      <c r="F76" s="100">
        <v>25</v>
      </c>
      <c r="G76" s="101">
        <v>23</v>
      </c>
      <c r="H76" s="102">
        <v>26</v>
      </c>
      <c r="I76" s="103">
        <v>24</v>
      </c>
      <c r="J76" s="100">
        <v>22</v>
      </c>
      <c r="K76" s="101">
        <v>25</v>
      </c>
      <c r="L76" s="102">
        <v>16</v>
      </c>
      <c r="M76" s="103">
        <v>25</v>
      </c>
      <c r="N76" s="100">
        <v>7</v>
      </c>
      <c r="O76" s="101">
        <v>15</v>
      </c>
      <c r="P76" s="104">
        <f t="shared" si="100"/>
        <v>96</v>
      </c>
      <c r="Q76" s="108">
        <f t="shared" si="86"/>
        <v>112</v>
      </c>
      <c r="R76" s="104">
        <f t="shared" si="101"/>
        <v>2</v>
      </c>
      <c r="S76" s="108">
        <f t="shared" si="87"/>
        <v>3</v>
      </c>
      <c r="T76" s="104">
        <f t="shared" si="102"/>
        <v>0</v>
      </c>
      <c r="U76" s="108">
        <f t="shared" si="88"/>
        <v>2</v>
      </c>
      <c r="V76" s="274"/>
      <c r="W76" s="275"/>
      <c r="X76" s="275"/>
      <c r="Y76" s="275"/>
      <c r="Z76" s="275"/>
      <c r="AA76" s="275"/>
      <c r="AB76" s="276"/>
      <c r="AC76" s="277">
        <f ca="1" t="shared" si="89"/>
      </c>
      <c r="AD76" s="278"/>
      <c r="AE76" s="279">
        <f ca="1" t="shared" si="103"/>
      </c>
      <c r="AF76" s="280"/>
      <c r="AG76" s="29">
        <f t="shared" si="90"/>
        <v>1</v>
      </c>
      <c r="AH76" s="29">
        <f t="shared" si="91"/>
        <v>0</v>
      </c>
      <c r="AI76" s="29">
        <f t="shared" si="92"/>
        <v>1</v>
      </c>
      <c r="AJ76" s="29">
        <f t="shared" si="93"/>
        <v>0</v>
      </c>
      <c r="AK76" s="29">
        <f t="shared" si="94"/>
        <v>0</v>
      </c>
      <c r="AL76" s="29">
        <f t="shared" si="95"/>
        <v>1</v>
      </c>
      <c r="AM76" s="29">
        <f t="shared" si="96"/>
        <v>0</v>
      </c>
      <c r="AN76" s="29">
        <f t="shared" si="97"/>
        <v>1</v>
      </c>
      <c r="AO76" s="29">
        <f t="shared" si="98"/>
        <v>0</v>
      </c>
      <c r="AP76" s="29">
        <f t="shared" si="99"/>
        <v>1</v>
      </c>
    </row>
    <row r="77" spans="22:29" ht="13.5" thickBot="1">
      <c r="V77" s="30"/>
      <c r="W77" s="30"/>
      <c r="X77" s="15"/>
      <c r="Y77" s="15"/>
      <c r="Z77" s="15"/>
      <c r="AA77" s="15"/>
      <c r="AB77" s="15"/>
      <c r="AC77" s="15"/>
    </row>
    <row r="78" spans="1:42" ht="12.75">
      <c r="A78" s="73">
        <v>1</v>
      </c>
      <c r="B78" s="155">
        <v>39106</v>
      </c>
      <c r="C78" s="75"/>
      <c r="D78" s="76" t="str">
        <f>E18</f>
        <v>Ramstein</v>
      </c>
      <c r="E78" s="77" t="str">
        <f>E3</f>
        <v>Brücken</v>
      </c>
      <c r="F78" s="78">
        <v>25</v>
      </c>
      <c r="G78" s="79">
        <v>27</v>
      </c>
      <c r="H78" s="80">
        <v>25</v>
      </c>
      <c r="I78" s="81">
        <v>22</v>
      </c>
      <c r="J78" s="78">
        <v>10</v>
      </c>
      <c r="K78" s="79">
        <v>25</v>
      </c>
      <c r="L78" s="80">
        <v>25</v>
      </c>
      <c r="M78" s="81">
        <v>21</v>
      </c>
      <c r="N78" s="78">
        <v>15</v>
      </c>
      <c r="O78" s="79">
        <v>11</v>
      </c>
      <c r="P78" s="82">
        <f>IF(F78="","",F78+H78+J78+L78+N78)</f>
        <v>100</v>
      </c>
      <c r="Q78" s="106">
        <f aca="true" t="shared" si="105" ref="Q78:Q85">IF(G78="","",G78+I78+K78+M78+O78)</f>
        <v>106</v>
      </c>
      <c r="R78" s="82">
        <f>IF(F78="","",AG78+AI78+AK78+AM78+AO78)</f>
        <v>3</v>
      </c>
      <c r="S78" s="106">
        <f aca="true" t="shared" si="106" ref="S78:S85">IF(G78="","",AH78+AJ78+AL78+AN78+AP78)</f>
        <v>2</v>
      </c>
      <c r="T78" s="82">
        <f>IF(R78="","",IF(R78=3,2,0))</f>
        <v>2</v>
      </c>
      <c r="U78" s="106">
        <f aca="true" t="shared" si="107" ref="U78:U85">IF(S78="","",IF(S78=3,2,0))</f>
        <v>0</v>
      </c>
      <c r="V78" s="288"/>
      <c r="W78" s="289"/>
      <c r="X78" s="289"/>
      <c r="Y78" s="289"/>
      <c r="Z78" s="289"/>
      <c r="AA78" s="289"/>
      <c r="AB78" s="290"/>
      <c r="AC78" s="291">
        <f aca="true" ca="1" t="shared" si="108" ref="AC78:AC85">IF(U78&lt;&gt;"","",IF(C78&lt;&gt;"","verlegt",IF(B78&lt;TODAY(),"offen","")))</f>
      </c>
      <c r="AD78" s="292"/>
      <c r="AE78" s="293">
        <f ca="1">IF(U78&lt;&gt;"","",IF(C78="","",IF(C78&lt;TODAY(),"offen","")))</f>
      </c>
      <c r="AF78" s="294"/>
      <c r="AG78" s="29">
        <f aca="true" t="shared" si="109" ref="AG78:AG85">IF(F78&gt;G78,1,0)</f>
        <v>0</v>
      </c>
      <c r="AH78" s="29">
        <f aca="true" t="shared" si="110" ref="AH78:AH85">IF(G78&gt;F78,1,0)</f>
        <v>1</v>
      </c>
      <c r="AI78" s="29">
        <f aca="true" t="shared" si="111" ref="AI78:AI85">IF(H78&gt;I78,1,0)</f>
        <v>1</v>
      </c>
      <c r="AJ78" s="29">
        <f aca="true" t="shared" si="112" ref="AJ78:AJ85">IF(I78&gt;H78,1,0)</f>
        <v>0</v>
      </c>
      <c r="AK78" s="29">
        <f aca="true" t="shared" si="113" ref="AK78:AK85">IF(J78&gt;K78,1,0)</f>
        <v>0</v>
      </c>
      <c r="AL78" s="29">
        <f aca="true" t="shared" si="114" ref="AL78:AL85">IF(K78&gt;J78,1,0)</f>
        <v>1</v>
      </c>
      <c r="AM78" s="29">
        <f aca="true" t="shared" si="115" ref="AM78:AM85">IF(L78&gt;M78,1,0)</f>
        <v>1</v>
      </c>
      <c r="AN78" s="29">
        <f aca="true" t="shared" si="116" ref="AN78:AN85">IF(M78&gt;L78,1,0)</f>
        <v>0</v>
      </c>
      <c r="AO78" s="29">
        <f aca="true" t="shared" si="117" ref="AO78:AO85">IF(N78&gt;O78,1,0)</f>
        <v>1</v>
      </c>
      <c r="AP78" s="29">
        <f aca="true" t="shared" si="118" ref="AP78:AP85">IF(O78&gt;N78,1,0)</f>
        <v>0</v>
      </c>
    </row>
    <row r="79" spans="1:42" ht="12.75">
      <c r="A79" s="84"/>
      <c r="B79" s="85"/>
      <c r="C79" s="86"/>
      <c r="D79" s="87" t="str">
        <f>D78</f>
        <v>Ramstein</v>
      </c>
      <c r="E79" s="88" t="str">
        <f>E6</f>
        <v>Erfenbach II abgemeldet</v>
      </c>
      <c r="F79" s="89"/>
      <c r="G79" s="90"/>
      <c r="H79" s="91"/>
      <c r="I79" s="92"/>
      <c r="J79" s="89"/>
      <c r="K79" s="90"/>
      <c r="L79" s="91"/>
      <c r="M79" s="92"/>
      <c r="N79" s="89"/>
      <c r="O79" s="90"/>
      <c r="P79" s="93">
        <f aca="true" t="shared" si="119" ref="P79:P85">IF(F79="","",F79+H79+J79+L79+N79)</f>
      </c>
      <c r="Q79" s="107">
        <f t="shared" si="105"/>
      </c>
      <c r="R79" s="93">
        <f aca="true" t="shared" si="120" ref="R79:R85">IF(F79="","",AG79+AI79+AK79+AM79+AO79)</f>
      </c>
      <c r="S79" s="107">
        <f t="shared" si="106"/>
      </c>
      <c r="T79" s="93">
        <f aca="true" t="shared" si="121" ref="T79:T85">IF(R79="","",IF(R79=3,2,0))</f>
      </c>
      <c r="U79" s="107">
        <f t="shared" si="107"/>
      </c>
      <c r="V79" s="281"/>
      <c r="W79" s="282"/>
      <c r="X79" s="282"/>
      <c r="Y79" s="282"/>
      <c r="Z79" s="282"/>
      <c r="AA79" s="282"/>
      <c r="AB79" s="283"/>
      <c r="AC79" s="315" t="str">
        <f ca="1" t="shared" si="108"/>
        <v>offen</v>
      </c>
      <c r="AD79" s="316"/>
      <c r="AE79" s="286">
        <f aca="true" ca="1" t="shared" si="122" ref="AE79:AE85">IF(U79&lt;&gt;"","",IF(C79="","",IF(C79&lt;TODAY(),"offen","")))</f>
      </c>
      <c r="AF79" s="287"/>
      <c r="AG79" s="29">
        <f t="shared" si="109"/>
        <v>0</v>
      </c>
      <c r="AH79" s="29">
        <f t="shared" si="110"/>
        <v>0</v>
      </c>
      <c r="AI79" s="29">
        <f t="shared" si="111"/>
        <v>0</v>
      </c>
      <c r="AJ79" s="29">
        <f t="shared" si="112"/>
        <v>0</v>
      </c>
      <c r="AK79" s="29">
        <f t="shared" si="113"/>
        <v>0</v>
      </c>
      <c r="AL79" s="29">
        <f t="shared" si="114"/>
        <v>0</v>
      </c>
      <c r="AM79" s="29">
        <f t="shared" si="115"/>
        <v>0</v>
      </c>
      <c r="AN79" s="29">
        <f t="shared" si="116"/>
        <v>0</v>
      </c>
      <c r="AO79" s="29">
        <f t="shared" si="117"/>
        <v>0</v>
      </c>
      <c r="AP79" s="29">
        <f t="shared" si="118"/>
        <v>0</v>
      </c>
    </row>
    <row r="80" spans="1:42" ht="12.75">
      <c r="A80" s="84">
        <v>4</v>
      </c>
      <c r="B80" s="154">
        <v>39155</v>
      </c>
      <c r="C80" s="86"/>
      <c r="D80" s="87" t="str">
        <f aca="true" t="shared" si="123" ref="D80:D85">D79</f>
        <v>Ramstein</v>
      </c>
      <c r="E80" s="88" t="str">
        <f>E9</f>
        <v>TFC KL III abgemeldet</v>
      </c>
      <c r="F80" s="89"/>
      <c r="G80" s="90"/>
      <c r="H80" s="91"/>
      <c r="I80" s="92"/>
      <c r="J80" s="89"/>
      <c r="K80" s="90"/>
      <c r="L80" s="91"/>
      <c r="M80" s="92"/>
      <c r="N80" s="89"/>
      <c r="O80" s="90"/>
      <c r="P80" s="93">
        <f t="shared" si="119"/>
      </c>
      <c r="Q80" s="107">
        <f t="shared" si="105"/>
      </c>
      <c r="R80" s="93">
        <f t="shared" si="120"/>
      </c>
      <c r="S80" s="107">
        <f t="shared" si="106"/>
      </c>
      <c r="T80" s="93">
        <f t="shared" si="121"/>
      </c>
      <c r="U80" s="107">
        <f t="shared" si="107"/>
      </c>
      <c r="V80" s="281"/>
      <c r="W80" s="282"/>
      <c r="X80" s="282"/>
      <c r="Y80" s="282"/>
      <c r="Z80" s="282"/>
      <c r="AA80" s="282"/>
      <c r="AB80" s="283"/>
      <c r="AC80" s="284" t="str">
        <f ca="1" t="shared" si="108"/>
        <v>offen</v>
      </c>
      <c r="AD80" s="285"/>
      <c r="AE80" s="286">
        <f ca="1" t="shared" si="122"/>
      </c>
      <c r="AF80" s="287"/>
      <c r="AG80" s="29">
        <f t="shared" si="109"/>
        <v>0</v>
      </c>
      <c r="AH80" s="29">
        <f t="shared" si="110"/>
        <v>0</v>
      </c>
      <c r="AI80" s="29">
        <f t="shared" si="111"/>
        <v>0</v>
      </c>
      <c r="AJ80" s="29">
        <f t="shared" si="112"/>
        <v>0</v>
      </c>
      <c r="AK80" s="29">
        <f t="shared" si="113"/>
        <v>0</v>
      </c>
      <c r="AL80" s="29">
        <f t="shared" si="114"/>
        <v>0</v>
      </c>
      <c r="AM80" s="29">
        <f t="shared" si="115"/>
        <v>0</v>
      </c>
      <c r="AN80" s="29">
        <f t="shared" si="116"/>
        <v>0</v>
      </c>
      <c r="AO80" s="29">
        <f t="shared" si="117"/>
        <v>0</v>
      </c>
      <c r="AP80" s="29">
        <f t="shared" si="118"/>
        <v>0</v>
      </c>
    </row>
    <row r="81" spans="1:42" ht="12.75">
      <c r="A81" s="84">
        <v>6</v>
      </c>
      <c r="B81" s="154">
        <v>39197</v>
      </c>
      <c r="C81" s="86"/>
      <c r="D81" s="87" t="str">
        <f t="shared" si="123"/>
        <v>Ramstein</v>
      </c>
      <c r="E81" s="88" t="str">
        <f>E12</f>
        <v>Miesau II</v>
      </c>
      <c r="F81" s="89">
        <v>25</v>
      </c>
      <c r="G81" s="90">
        <v>15</v>
      </c>
      <c r="H81" s="91">
        <v>25</v>
      </c>
      <c r="I81" s="92">
        <v>17</v>
      </c>
      <c r="J81" s="89">
        <v>25</v>
      </c>
      <c r="K81" s="90">
        <v>16</v>
      </c>
      <c r="L81" s="91"/>
      <c r="M81" s="92"/>
      <c r="N81" s="89"/>
      <c r="O81" s="90"/>
      <c r="P81" s="93">
        <f t="shared" si="119"/>
        <v>75</v>
      </c>
      <c r="Q81" s="107">
        <f t="shared" si="105"/>
        <v>48</v>
      </c>
      <c r="R81" s="93">
        <f t="shared" si="120"/>
        <v>3</v>
      </c>
      <c r="S81" s="107">
        <f t="shared" si="106"/>
        <v>0</v>
      </c>
      <c r="T81" s="93">
        <f t="shared" si="121"/>
        <v>2</v>
      </c>
      <c r="U81" s="107">
        <f t="shared" si="107"/>
        <v>0</v>
      </c>
      <c r="V81" s="281"/>
      <c r="W81" s="282"/>
      <c r="X81" s="282"/>
      <c r="Y81" s="282"/>
      <c r="Z81" s="282"/>
      <c r="AA81" s="282"/>
      <c r="AB81" s="283"/>
      <c r="AC81" s="284">
        <f ca="1" t="shared" si="108"/>
      </c>
      <c r="AD81" s="285"/>
      <c r="AE81" s="286">
        <f ca="1" t="shared" si="122"/>
      </c>
      <c r="AF81" s="287"/>
      <c r="AG81" s="29">
        <f t="shared" si="109"/>
        <v>1</v>
      </c>
      <c r="AH81" s="29">
        <f t="shared" si="110"/>
        <v>0</v>
      </c>
      <c r="AI81" s="29">
        <f t="shared" si="111"/>
        <v>1</v>
      </c>
      <c r="AJ81" s="29">
        <f t="shared" si="112"/>
        <v>0</v>
      </c>
      <c r="AK81" s="29">
        <f t="shared" si="113"/>
        <v>1</v>
      </c>
      <c r="AL81" s="29">
        <f t="shared" si="114"/>
        <v>0</v>
      </c>
      <c r="AM81" s="29">
        <f t="shared" si="115"/>
        <v>0</v>
      </c>
      <c r="AN81" s="29">
        <f t="shared" si="116"/>
        <v>0</v>
      </c>
      <c r="AO81" s="29">
        <f t="shared" si="117"/>
        <v>0</v>
      </c>
      <c r="AP81" s="29">
        <f t="shared" si="118"/>
        <v>0</v>
      </c>
    </row>
    <row r="82" spans="1:42" ht="12.75">
      <c r="A82" s="84">
        <v>8</v>
      </c>
      <c r="B82" s="154">
        <v>39225</v>
      </c>
      <c r="C82" s="86"/>
      <c r="D82" s="87" t="str">
        <f t="shared" si="123"/>
        <v>Ramstein</v>
      </c>
      <c r="E82" s="88" t="str">
        <f>E15</f>
        <v>Otterberg</v>
      </c>
      <c r="F82" s="89">
        <v>25</v>
      </c>
      <c r="G82" s="90">
        <v>19</v>
      </c>
      <c r="H82" s="91">
        <v>25</v>
      </c>
      <c r="I82" s="92">
        <v>21</v>
      </c>
      <c r="J82" s="89">
        <v>21</v>
      </c>
      <c r="K82" s="90">
        <v>25</v>
      </c>
      <c r="L82" s="91">
        <v>25</v>
      </c>
      <c r="M82" s="92">
        <v>18</v>
      </c>
      <c r="N82" s="89"/>
      <c r="O82" s="90"/>
      <c r="P82" s="93">
        <f t="shared" si="119"/>
        <v>96</v>
      </c>
      <c r="Q82" s="107">
        <f t="shared" si="105"/>
        <v>83</v>
      </c>
      <c r="R82" s="93">
        <f t="shared" si="120"/>
        <v>3</v>
      </c>
      <c r="S82" s="107">
        <f t="shared" si="106"/>
        <v>1</v>
      </c>
      <c r="T82" s="93">
        <f t="shared" si="121"/>
        <v>2</v>
      </c>
      <c r="U82" s="107">
        <f t="shared" si="107"/>
        <v>0</v>
      </c>
      <c r="V82" s="281"/>
      <c r="W82" s="282"/>
      <c r="X82" s="282"/>
      <c r="Y82" s="282"/>
      <c r="Z82" s="282"/>
      <c r="AA82" s="282"/>
      <c r="AB82" s="283"/>
      <c r="AC82" s="284">
        <f ca="1" t="shared" si="108"/>
      </c>
      <c r="AD82" s="285"/>
      <c r="AE82" s="286">
        <f ca="1" t="shared" si="122"/>
      </c>
      <c r="AF82" s="287"/>
      <c r="AG82" s="29">
        <f t="shared" si="109"/>
        <v>1</v>
      </c>
      <c r="AH82" s="29">
        <f t="shared" si="110"/>
        <v>0</v>
      </c>
      <c r="AI82" s="29">
        <f t="shared" si="111"/>
        <v>1</v>
      </c>
      <c r="AJ82" s="29">
        <f t="shared" si="112"/>
        <v>0</v>
      </c>
      <c r="AK82" s="29">
        <f t="shared" si="113"/>
        <v>0</v>
      </c>
      <c r="AL82" s="29">
        <f t="shared" si="114"/>
        <v>1</v>
      </c>
      <c r="AM82" s="29">
        <f t="shared" si="115"/>
        <v>1</v>
      </c>
      <c r="AN82" s="29">
        <f t="shared" si="116"/>
        <v>0</v>
      </c>
      <c r="AO82" s="29">
        <f t="shared" si="117"/>
        <v>0</v>
      </c>
      <c r="AP82" s="29">
        <f t="shared" si="118"/>
        <v>0</v>
      </c>
    </row>
    <row r="83" spans="1:42" ht="12.75">
      <c r="A83" s="84">
        <v>14</v>
      </c>
      <c r="B83" s="154">
        <v>39337</v>
      </c>
      <c r="C83" s="86" t="s">
        <v>49</v>
      </c>
      <c r="D83" s="87" t="str">
        <f t="shared" si="123"/>
        <v>Ramstein</v>
      </c>
      <c r="E83" s="88" t="str">
        <f>E21</f>
        <v>Rodenbach III</v>
      </c>
      <c r="F83" s="89">
        <v>25</v>
      </c>
      <c r="G83" s="90">
        <v>11</v>
      </c>
      <c r="H83" s="91">
        <v>25</v>
      </c>
      <c r="I83" s="92">
        <v>11</v>
      </c>
      <c r="J83" s="89">
        <v>25</v>
      </c>
      <c r="K83" s="90">
        <v>21</v>
      </c>
      <c r="L83" s="91"/>
      <c r="M83" s="92"/>
      <c r="N83" s="89"/>
      <c r="O83" s="90"/>
      <c r="P83" s="93">
        <f t="shared" si="119"/>
        <v>75</v>
      </c>
      <c r="Q83" s="107">
        <f t="shared" si="105"/>
        <v>43</v>
      </c>
      <c r="R83" s="93">
        <f t="shared" si="120"/>
        <v>3</v>
      </c>
      <c r="S83" s="107">
        <f t="shared" si="106"/>
        <v>0</v>
      </c>
      <c r="T83" s="93">
        <f t="shared" si="121"/>
        <v>2</v>
      </c>
      <c r="U83" s="107">
        <f t="shared" si="107"/>
        <v>0</v>
      </c>
      <c r="V83" s="281"/>
      <c r="W83" s="282"/>
      <c r="X83" s="282"/>
      <c r="Y83" s="282"/>
      <c r="Z83" s="282"/>
      <c r="AA83" s="282"/>
      <c r="AB83" s="283"/>
      <c r="AC83" s="284">
        <f ca="1" t="shared" si="108"/>
      </c>
      <c r="AD83" s="285"/>
      <c r="AE83" s="286">
        <f ca="1" t="shared" si="122"/>
      </c>
      <c r="AF83" s="287"/>
      <c r="AG83" s="29">
        <f t="shared" si="109"/>
        <v>1</v>
      </c>
      <c r="AH83" s="29">
        <f t="shared" si="110"/>
        <v>0</v>
      </c>
      <c r="AI83" s="29">
        <f t="shared" si="111"/>
        <v>1</v>
      </c>
      <c r="AJ83" s="29">
        <f t="shared" si="112"/>
        <v>0</v>
      </c>
      <c r="AK83" s="29">
        <f t="shared" si="113"/>
        <v>1</v>
      </c>
      <c r="AL83" s="29">
        <f t="shared" si="114"/>
        <v>0</v>
      </c>
      <c r="AM83" s="29">
        <f t="shared" si="115"/>
        <v>0</v>
      </c>
      <c r="AN83" s="29">
        <f t="shared" si="116"/>
        <v>0</v>
      </c>
      <c r="AO83" s="29">
        <f t="shared" si="117"/>
        <v>0</v>
      </c>
      <c r="AP83" s="29">
        <f t="shared" si="118"/>
        <v>0</v>
      </c>
    </row>
    <row r="84" spans="1:42" ht="12.75">
      <c r="A84" s="84">
        <v>18</v>
      </c>
      <c r="B84" s="154">
        <v>39400</v>
      </c>
      <c r="C84" s="86"/>
      <c r="D84" s="87" t="str">
        <f t="shared" si="123"/>
        <v>Ramstein</v>
      </c>
      <c r="E84" s="88" t="str">
        <f>E24</f>
        <v>Roßbach</v>
      </c>
      <c r="F84" s="89">
        <v>25</v>
      </c>
      <c r="G84" s="90">
        <v>19</v>
      </c>
      <c r="H84" s="91">
        <v>25</v>
      </c>
      <c r="I84" s="92">
        <v>22</v>
      </c>
      <c r="J84" s="89">
        <v>25</v>
      </c>
      <c r="K84" s="90">
        <v>14</v>
      </c>
      <c r="L84" s="91"/>
      <c r="M84" s="92"/>
      <c r="N84" s="89"/>
      <c r="O84" s="90"/>
      <c r="P84" s="93">
        <f t="shared" si="119"/>
        <v>75</v>
      </c>
      <c r="Q84" s="107">
        <f t="shared" si="105"/>
        <v>55</v>
      </c>
      <c r="R84" s="93">
        <f t="shared" si="120"/>
        <v>3</v>
      </c>
      <c r="S84" s="107">
        <f t="shared" si="106"/>
        <v>0</v>
      </c>
      <c r="T84" s="93">
        <f t="shared" si="121"/>
        <v>2</v>
      </c>
      <c r="U84" s="107">
        <f t="shared" si="107"/>
        <v>0</v>
      </c>
      <c r="V84" s="281"/>
      <c r="W84" s="282"/>
      <c r="X84" s="282"/>
      <c r="Y84" s="282"/>
      <c r="Z84" s="282"/>
      <c r="AA84" s="282"/>
      <c r="AB84" s="283"/>
      <c r="AC84" s="284">
        <f ca="1" t="shared" si="108"/>
      </c>
      <c r="AD84" s="285"/>
      <c r="AE84" s="286">
        <f ca="1" t="shared" si="122"/>
      </c>
      <c r="AF84" s="287"/>
      <c r="AG84" s="29">
        <f t="shared" si="109"/>
        <v>1</v>
      </c>
      <c r="AH84" s="29">
        <f t="shared" si="110"/>
        <v>0</v>
      </c>
      <c r="AI84" s="29">
        <f t="shared" si="111"/>
        <v>1</v>
      </c>
      <c r="AJ84" s="29">
        <f t="shared" si="112"/>
        <v>0</v>
      </c>
      <c r="AK84" s="29">
        <f t="shared" si="113"/>
        <v>1</v>
      </c>
      <c r="AL84" s="29">
        <f t="shared" si="114"/>
        <v>0</v>
      </c>
      <c r="AM84" s="29">
        <f t="shared" si="115"/>
        <v>0</v>
      </c>
      <c r="AN84" s="29">
        <f t="shared" si="116"/>
        <v>0</v>
      </c>
      <c r="AO84" s="29">
        <f t="shared" si="117"/>
        <v>0</v>
      </c>
      <c r="AP84" s="29">
        <f t="shared" si="118"/>
        <v>0</v>
      </c>
    </row>
    <row r="85" spans="1:42" ht="13.5" thickBot="1">
      <c r="A85" s="95">
        <v>7</v>
      </c>
      <c r="B85" s="153">
        <v>39211</v>
      </c>
      <c r="C85" s="157">
        <v>39351</v>
      </c>
      <c r="D85" s="98" t="str">
        <f t="shared" si="123"/>
        <v>Ramstein</v>
      </c>
      <c r="E85" s="99" t="str">
        <f>E27</f>
        <v>Siegelbach</v>
      </c>
      <c r="F85" s="100">
        <v>22</v>
      </c>
      <c r="G85" s="101">
        <v>25</v>
      </c>
      <c r="H85" s="102">
        <v>25</v>
      </c>
      <c r="I85" s="103">
        <v>20</v>
      </c>
      <c r="J85" s="100">
        <v>25</v>
      </c>
      <c r="K85" s="101">
        <v>12</v>
      </c>
      <c r="L85" s="102">
        <v>25</v>
      </c>
      <c r="M85" s="103">
        <v>20</v>
      </c>
      <c r="N85" s="100"/>
      <c r="O85" s="101"/>
      <c r="P85" s="104">
        <f t="shared" si="119"/>
        <v>97</v>
      </c>
      <c r="Q85" s="108">
        <f t="shared" si="105"/>
        <v>77</v>
      </c>
      <c r="R85" s="104">
        <f t="shared" si="120"/>
        <v>3</v>
      </c>
      <c r="S85" s="108">
        <f t="shared" si="106"/>
        <v>1</v>
      </c>
      <c r="T85" s="104">
        <f t="shared" si="121"/>
        <v>2</v>
      </c>
      <c r="U85" s="108">
        <f t="shared" si="107"/>
        <v>0</v>
      </c>
      <c r="V85" s="274"/>
      <c r="W85" s="275"/>
      <c r="X85" s="275"/>
      <c r="Y85" s="275"/>
      <c r="Z85" s="275"/>
      <c r="AA85" s="275"/>
      <c r="AB85" s="276"/>
      <c r="AC85" s="277">
        <f ca="1" t="shared" si="108"/>
      </c>
      <c r="AD85" s="278"/>
      <c r="AE85" s="279">
        <f ca="1" t="shared" si="122"/>
      </c>
      <c r="AF85" s="280"/>
      <c r="AG85" s="29">
        <f t="shared" si="109"/>
        <v>0</v>
      </c>
      <c r="AH85" s="29">
        <f t="shared" si="110"/>
        <v>1</v>
      </c>
      <c r="AI85" s="29">
        <f t="shared" si="111"/>
        <v>1</v>
      </c>
      <c r="AJ85" s="29">
        <f t="shared" si="112"/>
        <v>0</v>
      </c>
      <c r="AK85" s="29">
        <f t="shared" si="113"/>
        <v>1</v>
      </c>
      <c r="AL85" s="29">
        <f t="shared" si="114"/>
        <v>0</v>
      </c>
      <c r="AM85" s="29">
        <f t="shared" si="115"/>
        <v>1</v>
      </c>
      <c r="AN85" s="29">
        <f t="shared" si="116"/>
        <v>0</v>
      </c>
      <c r="AO85" s="29">
        <f t="shared" si="117"/>
        <v>0</v>
      </c>
      <c r="AP85" s="29">
        <f t="shared" si="118"/>
        <v>0</v>
      </c>
    </row>
    <row r="86" spans="22:29" ht="13.5" thickBot="1">
      <c r="V86" s="30"/>
      <c r="W86" s="30"/>
      <c r="X86" s="15"/>
      <c r="Y86" s="15"/>
      <c r="Z86" s="15"/>
      <c r="AA86" s="15"/>
      <c r="AB86" s="15"/>
      <c r="AC86" s="15"/>
    </row>
    <row r="87" spans="1:42" ht="12.75">
      <c r="A87" s="73">
        <v>7</v>
      </c>
      <c r="B87" s="155">
        <v>39209</v>
      </c>
      <c r="C87" s="75"/>
      <c r="D87" s="76" t="str">
        <f>E21</f>
        <v>Rodenbach III</v>
      </c>
      <c r="E87" s="77" t="str">
        <f>E3</f>
        <v>Brücken</v>
      </c>
      <c r="F87" s="78">
        <v>25</v>
      </c>
      <c r="G87" s="79">
        <v>14</v>
      </c>
      <c r="H87" s="80">
        <v>23</v>
      </c>
      <c r="I87" s="81">
        <v>25</v>
      </c>
      <c r="J87" s="78">
        <v>27</v>
      </c>
      <c r="K87" s="79">
        <v>25</v>
      </c>
      <c r="L87" s="80">
        <v>25</v>
      </c>
      <c r="M87" s="81">
        <v>12</v>
      </c>
      <c r="N87" s="78"/>
      <c r="O87" s="79"/>
      <c r="P87" s="82">
        <f>IF(F87="","",F87+H87+J87+L87+N87)</f>
        <v>100</v>
      </c>
      <c r="Q87" s="106">
        <f aca="true" t="shared" si="124" ref="Q87:Q94">IF(G87="","",G87+I87+K87+M87+O87)</f>
        <v>76</v>
      </c>
      <c r="R87" s="82">
        <f>IF(F87="","",AG87+AI87+AK87+AM87+AO87)</f>
        <v>3</v>
      </c>
      <c r="S87" s="106">
        <f aca="true" t="shared" si="125" ref="S87:S94">IF(G87="","",AH87+AJ87+AL87+AN87+AP87)</f>
        <v>1</v>
      </c>
      <c r="T87" s="82">
        <f>IF(R87="","",IF(R87=3,2,0))</f>
        <v>2</v>
      </c>
      <c r="U87" s="106">
        <f aca="true" t="shared" si="126" ref="U87:U94">IF(S87="","",IF(S87=3,2,0))</f>
        <v>0</v>
      </c>
      <c r="V87" s="288"/>
      <c r="W87" s="289"/>
      <c r="X87" s="289"/>
      <c r="Y87" s="289"/>
      <c r="Z87" s="289"/>
      <c r="AA87" s="289"/>
      <c r="AB87" s="290"/>
      <c r="AC87" s="291">
        <f aca="true" ca="1" t="shared" si="127" ref="AC87:AC94">IF(U87&lt;&gt;"","",IF(C87&lt;&gt;"","verlegt",IF(B87&lt;TODAY(),"offen","")))</f>
      </c>
      <c r="AD87" s="292"/>
      <c r="AE87" s="293">
        <f ca="1">IF(U87&lt;&gt;"","",IF(C87="","",IF(C87&lt;TODAY(),"offen","")))</f>
      </c>
      <c r="AF87" s="294"/>
      <c r="AG87" s="29">
        <f aca="true" t="shared" si="128" ref="AG87:AG94">IF(F87&gt;G87,1,0)</f>
        <v>1</v>
      </c>
      <c r="AH87" s="29">
        <f aca="true" t="shared" si="129" ref="AH87:AH94">IF(G87&gt;F87,1,0)</f>
        <v>0</v>
      </c>
      <c r="AI87" s="29">
        <f aca="true" t="shared" si="130" ref="AI87:AI94">IF(H87&gt;I87,1,0)</f>
        <v>0</v>
      </c>
      <c r="AJ87" s="29">
        <f aca="true" t="shared" si="131" ref="AJ87:AJ94">IF(I87&gt;H87,1,0)</f>
        <v>1</v>
      </c>
      <c r="AK87" s="29">
        <f aca="true" t="shared" si="132" ref="AK87:AK94">IF(J87&gt;K87,1,0)</f>
        <v>1</v>
      </c>
      <c r="AL87" s="29">
        <f aca="true" t="shared" si="133" ref="AL87:AL94">IF(K87&gt;J87,1,0)</f>
        <v>0</v>
      </c>
      <c r="AM87" s="29">
        <f aca="true" t="shared" si="134" ref="AM87:AM94">IF(L87&gt;M87,1,0)</f>
        <v>1</v>
      </c>
      <c r="AN87" s="29">
        <f aca="true" t="shared" si="135" ref="AN87:AN94">IF(M87&gt;L87,1,0)</f>
        <v>0</v>
      </c>
      <c r="AO87" s="29">
        <f aca="true" t="shared" si="136" ref="AO87:AO94">IF(N87&gt;O87,1,0)</f>
        <v>0</v>
      </c>
      <c r="AP87" s="29">
        <f aca="true" t="shared" si="137" ref="AP87:AP94">IF(O87&gt;N87,1,0)</f>
        <v>0</v>
      </c>
    </row>
    <row r="88" spans="1:42" ht="12.75">
      <c r="A88" s="84"/>
      <c r="B88" s="85"/>
      <c r="C88" s="86"/>
      <c r="D88" s="87" t="str">
        <f>D87</f>
        <v>Rodenbach III</v>
      </c>
      <c r="E88" s="88" t="str">
        <f>E6</f>
        <v>Erfenbach II abgemeldet</v>
      </c>
      <c r="F88" s="89"/>
      <c r="G88" s="90"/>
      <c r="H88" s="91"/>
      <c r="I88" s="92"/>
      <c r="J88" s="89"/>
      <c r="K88" s="90"/>
      <c r="L88" s="91"/>
      <c r="M88" s="92"/>
      <c r="N88" s="89"/>
      <c r="O88" s="90"/>
      <c r="P88" s="93">
        <f aca="true" t="shared" si="138" ref="P88:P94">IF(F88="","",F88+H88+J88+L88+N88)</f>
      </c>
      <c r="Q88" s="107">
        <f t="shared" si="124"/>
      </c>
      <c r="R88" s="93">
        <f aca="true" t="shared" si="139" ref="R88:R94">IF(F88="","",AG88+AI88+AK88+AM88+AO88)</f>
      </c>
      <c r="S88" s="107">
        <f t="shared" si="125"/>
      </c>
      <c r="T88" s="93">
        <f aca="true" t="shared" si="140" ref="T88:T94">IF(R88="","",IF(R88=3,2,0))</f>
      </c>
      <c r="U88" s="107">
        <f t="shared" si="126"/>
      </c>
      <c r="V88" s="281"/>
      <c r="W88" s="282"/>
      <c r="X88" s="282"/>
      <c r="Y88" s="282"/>
      <c r="Z88" s="282"/>
      <c r="AA88" s="282"/>
      <c r="AB88" s="283"/>
      <c r="AC88" s="315" t="str">
        <f ca="1" t="shared" si="127"/>
        <v>offen</v>
      </c>
      <c r="AD88" s="316"/>
      <c r="AE88" s="286">
        <f aca="true" ca="1" t="shared" si="141" ref="AE88:AE94">IF(U88&lt;&gt;"","",IF(C88="","",IF(C88&lt;TODAY(),"offen","")))</f>
      </c>
      <c r="AF88" s="287"/>
      <c r="AG88" s="29">
        <f t="shared" si="128"/>
        <v>0</v>
      </c>
      <c r="AH88" s="29">
        <f t="shared" si="129"/>
        <v>0</v>
      </c>
      <c r="AI88" s="29">
        <f t="shared" si="130"/>
        <v>0</v>
      </c>
      <c r="AJ88" s="29">
        <f t="shared" si="131"/>
        <v>0</v>
      </c>
      <c r="AK88" s="29">
        <f t="shared" si="132"/>
        <v>0</v>
      </c>
      <c r="AL88" s="29">
        <f t="shared" si="133"/>
        <v>0</v>
      </c>
      <c r="AM88" s="29">
        <f t="shared" si="134"/>
        <v>0</v>
      </c>
      <c r="AN88" s="29">
        <f t="shared" si="135"/>
        <v>0</v>
      </c>
      <c r="AO88" s="29">
        <f t="shared" si="136"/>
        <v>0</v>
      </c>
      <c r="AP88" s="29">
        <f t="shared" si="137"/>
        <v>0</v>
      </c>
    </row>
    <row r="89" spans="1:42" ht="12.75">
      <c r="A89" s="84">
        <v>1</v>
      </c>
      <c r="B89" s="154">
        <v>39104</v>
      </c>
      <c r="C89" s="86"/>
      <c r="D89" s="87" t="str">
        <f aca="true" t="shared" si="142" ref="D89:D94">D88</f>
        <v>Rodenbach III</v>
      </c>
      <c r="E89" s="88" t="str">
        <f>E9</f>
        <v>TFC KL III abgemeldet</v>
      </c>
      <c r="F89" s="89"/>
      <c r="G89" s="90"/>
      <c r="H89" s="91"/>
      <c r="I89" s="92"/>
      <c r="J89" s="89"/>
      <c r="K89" s="90"/>
      <c r="L89" s="91"/>
      <c r="M89" s="92"/>
      <c r="N89" s="89"/>
      <c r="O89" s="90"/>
      <c r="P89" s="93">
        <f t="shared" si="138"/>
      </c>
      <c r="Q89" s="107">
        <f t="shared" si="124"/>
      </c>
      <c r="R89" s="93">
        <f t="shared" si="139"/>
      </c>
      <c r="S89" s="107">
        <f t="shared" si="125"/>
      </c>
      <c r="T89" s="93">
        <f t="shared" si="140"/>
      </c>
      <c r="U89" s="107">
        <f t="shared" si="126"/>
      </c>
      <c r="V89" s="281"/>
      <c r="W89" s="282"/>
      <c r="X89" s="282"/>
      <c r="Y89" s="282"/>
      <c r="Z89" s="282"/>
      <c r="AA89" s="282"/>
      <c r="AB89" s="283"/>
      <c r="AC89" s="284" t="str">
        <f ca="1" t="shared" si="127"/>
        <v>offen</v>
      </c>
      <c r="AD89" s="285"/>
      <c r="AE89" s="286">
        <f ca="1" t="shared" si="141"/>
      </c>
      <c r="AF89" s="287"/>
      <c r="AG89" s="29">
        <f t="shared" si="128"/>
        <v>0</v>
      </c>
      <c r="AH89" s="29">
        <f t="shared" si="129"/>
        <v>0</v>
      </c>
      <c r="AI89" s="29">
        <f t="shared" si="130"/>
        <v>0</v>
      </c>
      <c r="AJ89" s="29">
        <f t="shared" si="131"/>
        <v>0</v>
      </c>
      <c r="AK89" s="29">
        <f t="shared" si="132"/>
        <v>0</v>
      </c>
      <c r="AL89" s="29">
        <f t="shared" si="133"/>
        <v>0</v>
      </c>
      <c r="AM89" s="29">
        <f t="shared" si="134"/>
        <v>0</v>
      </c>
      <c r="AN89" s="29">
        <f t="shared" si="135"/>
        <v>0</v>
      </c>
      <c r="AO89" s="29">
        <f t="shared" si="136"/>
        <v>0</v>
      </c>
      <c r="AP89" s="29">
        <f t="shared" si="137"/>
        <v>0</v>
      </c>
    </row>
    <row r="90" spans="1:42" ht="12.75">
      <c r="A90" s="84">
        <v>3</v>
      </c>
      <c r="B90" s="154">
        <v>39139</v>
      </c>
      <c r="C90" s="86"/>
      <c r="D90" s="87" t="str">
        <f t="shared" si="142"/>
        <v>Rodenbach III</v>
      </c>
      <c r="E90" s="88" t="str">
        <f>E12</f>
        <v>Miesau II</v>
      </c>
      <c r="F90" s="89">
        <v>25</v>
      </c>
      <c r="G90" s="90">
        <v>18</v>
      </c>
      <c r="H90" s="91">
        <v>18</v>
      </c>
      <c r="I90" s="92">
        <v>25</v>
      </c>
      <c r="J90" s="89">
        <v>23</v>
      </c>
      <c r="K90" s="90">
        <v>25</v>
      </c>
      <c r="L90" s="91">
        <v>25</v>
      </c>
      <c r="M90" s="92">
        <v>13</v>
      </c>
      <c r="N90" s="89">
        <v>11</v>
      </c>
      <c r="O90" s="90">
        <v>15</v>
      </c>
      <c r="P90" s="93">
        <f t="shared" si="138"/>
        <v>102</v>
      </c>
      <c r="Q90" s="107">
        <f t="shared" si="124"/>
        <v>96</v>
      </c>
      <c r="R90" s="93">
        <f t="shared" si="139"/>
        <v>2</v>
      </c>
      <c r="S90" s="107">
        <f t="shared" si="125"/>
        <v>3</v>
      </c>
      <c r="T90" s="93">
        <f t="shared" si="140"/>
        <v>0</v>
      </c>
      <c r="U90" s="107">
        <f t="shared" si="126"/>
        <v>2</v>
      </c>
      <c r="V90" s="281"/>
      <c r="W90" s="282"/>
      <c r="X90" s="282"/>
      <c r="Y90" s="282"/>
      <c r="Z90" s="282"/>
      <c r="AA90" s="282"/>
      <c r="AB90" s="283"/>
      <c r="AC90" s="284">
        <f ca="1" t="shared" si="127"/>
      </c>
      <c r="AD90" s="285"/>
      <c r="AE90" s="286">
        <f ca="1" t="shared" si="141"/>
      </c>
      <c r="AF90" s="287"/>
      <c r="AG90" s="29">
        <f t="shared" si="128"/>
        <v>1</v>
      </c>
      <c r="AH90" s="29">
        <f t="shared" si="129"/>
        <v>0</v>
      </c>
      <c r="AI90" s="29">
        <f t="shared" si="130"/>
        <v>0</v>
      </c>
      <c r="AJ90" s="29">
        <f t="shared" si="131"/>
        <v>1</v>
      </c>
      <c r="AK90" s="29">
        <f t="shared" si="132"/>
        <v>0</v>
      </c>
      <c r="AL90" s="29">
        <f t="shared" si="133"/>
        <v>1</v>
      </c>
      <c r="AM90" s="29">
        <f t="shared" si="134"/>
        <v>1</v>
      </c>
      <c r="AN90" s="29">
        <f t="shared" si="135"/>
        <v>0</v>
      </c>
      <c r="AO90" s="29">
        <f t="shared" si="136"/>
        <v>0</v>
      </c>
      <c r="AP90" s="29">
        <f t="shared" si="137"/>
        <v>1</v>
      </c>
    </row>
    <row r="91" spans="1:42" ht="12.75">
      <c r="A91" s="84">
        <v>2</v>
      </c>
      <c r="B91" s="154">
        <v>39118</v>
      </c>
      <c r="C91" s="86"/>
      <c r="D91" s="87" t="str">
        <f t="shared" si="142"/>
        <v>Rodenbach III</v>
      </c>
      <c r="E91" s="88" t="str">
        <f>E15</f>
        <v>Otterberg</v>
      </c>
      <c r="F91" s="89">
        <v>14</v>
      </c>
      <c r="G91" s="90">
        <v>25</v>
      </c>
      <c r="H91" s="91">
        <v>25</v>
      </c>
      <c r="I91" s="92">
        <v>15</v>
      </c>
      <c r="J91" s="89">
        <v>25</v>
      </c>
      <c r="K91" s="90">
        <v>16</v>
      </c>
      <c r="L91" s="91">
        <v>25</v>
      </c>
      <c r="M91" s="92">
        <v>22</v>
      </c>
      <c r="N91" s="89"/>
      <c r="O91" s="90"/>
      <c r="P91" s="93">
        <f t="shared" si="138"/>
        <v>89</v>
      </c>
      <c r="Q91" s="107">
        <f t="shared" si="124"/>
        <v>78</v>
      </c>
      <c r="R91" s="93">
        <f t="shared" si="139"/>
        <v>3</v>
      </c>
      <c r="S91" s="107">
        <f t="shared" si="125"/>
        <v>1</v>
      </c>
      <c r="T91" s="93">
        <f t="shared" si="140"/>
        <v>2</v>
      </c>
      <c r="U91" s="107">
        <f t="shared" si="126"/>
        <v>0</v>
      </c>
      <c r="V91" s="281"/>
      <c r="W91" s="282"/>
      <c r="X91" s="282"/>
      <c r="Y91" s="282"/>
      <c r="Z91" s="282"/>
      <c r="AA91" s="282"/>
      <c r="AB91" s="283"/>
      <c r="AC91" s="284">
        <f ca="1" t="shared" si="127"/>
      </c>
      <c r="AD91" s="285"/>
      <c r="AE91" s="286">
        <f ca="1" t="shared" si="141"/>
      </c>
      <c r="AF91" s="287"/>
      <c r="AG91" s="29">
        <f t="shared" si="128"/>
        <v>0</v>
      </c>
      <c r="AH91" s="29">
        <f t="shared" si="129"/>
        <v>1</v>
      </c>
      <c r="AI91" s="29">
        <f t="shared" si="130"/>
        <v>1</v>
      </c>
      <c r="AJ91" s="29">
        <f t="shared" si="131"/>
        <v>0</v>
      </c>
      <c r="AK91" s="29">
        <f t="shared" si="132"/>
        <v>1</v>
      </c>
      <c r="AL91" s="29">
        <f t="shared" si="133"/>
        <v>0</v>
      </c>
      <c r="AM91" s="29">
        <f t="shared" si="134"/>
        <v>1</v>
      </c>
      <c r="AN91" s="29">
        <f t="shared" si="135"/>
        <v>0</v>
      </c>
      <c r="AO91" s="29">
        <f t="shared" si="136"/>
        <v>0</v>
      </c>
      <c r="AP91" s="29">
        <f t="shared" si="137"/>
        <v>0</v>
      </c>
    </row>
    <row r="92" spans="1:42" ht="12.75">
      <c r="A92" s="84">
        <v>5</v>
      </c>
      <c r="B92" s="154">
        <v>39167</v>
      </c>
      <c r="C92" s="86"/>
      <c r="D92" s="87" t="str">
        <f t="shared" si="142"/>
        <v>Rodenbach III</v>
      </c>
      <c r="E92" s="88" t="str">
        <f>E18</f>
        <v>Ramstein</v>
      </c>
      <c r="F92" s="89">
        <v>15</v>
      </c>
      <c r="G92" s="90">
        <v>25</v>
      </c>
      <c r="H92" s="91">
        <v>23</v>
      </c>
      <c r="I92" s="92">
        <v>25</v>
      </c>
      <c r="J92" s="89">
        <v>25</v>
      </c>
      <c r="K92" s="90">
        <v>23</v>
      </c>
      <c r="L92" s="91">
        <v>25</v>
      </c>
      <c r="M92" s="92">
        <v>23</v>
      </c>
      <c r="N92" s="89">
        <v>9</v>
      </c>
      <c r="O92" s="90">
        <v>15</v>
      </c>
      <c r="P92" s="93">
        <f t="shared" si="138"/>
        <v>97</v>
      </c>
      <c r="Q92" s="107">
        <f t="shared" si="124"/>
        <v>111</v>
      </c>
      <c r="R92" s="93">
        <f t="shared" si="139"/>
        <v>2</v>
      </c>
      <c r="S92" s="107">
        <f t="shared" si="125"/>
        <v>3</v>
      </c>
      <c r="T92" s="93">
        <f t="shared" si="140"/>
        <v>0</v>
      </c>
      <c r="U92" s="107">
        <f t="shared" si="126"/>
        <v>2</v>
      </c>
      <c r="V92" s="281"/>
      <c r="W92" s="282"/>
      <c r="X92" s="282"/>
      <c r="Y92" s="282"/>
      <c r="Z92" s="282"/>
      <c r="AA92" s="282"/>
      <c r="AB92" s="283"/>
      <c r="AC92" s="284">
        <f ca="1" t="shared" si="127"/>
      </c>
      <c r="AD92" s="285"/>
      <c r="AE92" s="286">
        <f ca="1" t="shared" si="141"/>
      </c>
      <c r="AF92" s="287"/>
      <c r="AG92" s="29">
        <f t="shared" si="128"/>
        <v>0</v>
      </c>
      <c r="AH92" s="29">
        <f t="shared" si="129"/>
        <v>1</v>
      </c>
      <c r="AI92" s="29">
        <f t="shared" si="130"/>
        <v>0</v>
      </c>
      <c r="AJ92" s="29">
        <f t="shared" si="131"/>
        <v>1</v>
      </c>
      <c r="AK92" s="29">
        <f t="shared" si="132"/>
        <v>1</v>
      </c>
      <c r="AL92" s="29">
        <f t="shared" si="133"/>
        <v>0</v>
      </c>
      <c r="AM92" s="29">
        <f t="shared" si="134"/>
        <v>1</v>
      </c>
      <c r="AN92" s="29">
        <f t="shared" si="135"/>
        <v>0</v>
      </c>
      <c r="AO92" s="29">
        <f t="shared" si="136"/>
        <v>0</v>
      </c>
      <c r="AP92" s="29">
        <f t="shared" si="137"/>
        <v>1</v>
      </c>
    </row>
    <row r="93" spans="1:42" ht="12.75">
      <c r="A93" s="84">
        <v>15</v>
      </c>
      <c r="B93" s="154">
        <v>39342</v>
      </c>
      <c r="C93" s="86"/>
      <c r="D93" s="87" t="str">
        <f t="shared" si="142"/>
        <v>Rodenbach III</v>
      </c>
      <c r="E93" s="88" t="str">
        <f>E24</f>
        <v>Roßbach</v>
      </c>
      <c r="F93" s="89">
        <v>17</v>
      </c>
      <c r="G93" s="90">
        <v>25</v>
      </c>
      <c r="H93" s="91">
        <v>25</v>
      </c>
      <c r="I93" s="92">
        <v>23</v>
      </c>
      <c r="J93" s="89">
        <v>25</v>
      </c>
      <c r="K93" s="90">
        <v>17</v>
      </c>
      <c r="L93" s="91">
        <v>25</v>
      </c>
      <c r="M93" s="92">
        <v>16</v>
      </c>
      <c r="N93" s="89"/>
      <c r="O93" s="90"/>
      <c r="P93" s="93">
        <f t="shared" si="138"/>
        <v>92</v>
      </c>
      <c r="Q93" s="107">
        <f t="shared" si="124"/>
        <v>81</v>
      </c>
      <c r="R93" s="93">
        <f t="shared" si="139"/>
        <v>3</v>
      </c>
      <c r="S93" s="107">
        <f t="shared" si="125"/>
        <v>1</v>
      </c>
      <c r="T93" s="93">
        <f t="shared" si="140"/>
        <v>2</v>
      </c>
      <c r="U93" s="107">
        <f t="shared" si="126"/>
        <v>0</v>
      </c>
      <c r="V93" s="281"/>
      <c r="W93" s="282"/>
      <c r="X93" s="282"/>
      <c r="Y93" s="282"/>
      <c r="Z93" s="282"/>
      <c r="AA93" s="282"/>
      <c r="AB93" s="283"/>
      <c r="AC93" s="284">
        <f ca="1" t="shared" si="127"/>
      </c>
      <c r="AD93" s="285"/>
      <c r="AE93" s="286">
        <f ca="1" t="shared" si="141"/>
      </c>
      <c r="AF93" s="287"/>
      <c r="AG93" s="29">
        <f t="shared" si="128"/>
        <v>0</v>
      </c>
      <c r="AH93" s="29">
        <f t="shared" si="129"/>
        <v>1</v>
      </c>
      <c r="AI93" s="29">
        <f t="shared" si="130"/>
        <v>1</v>
      </c>
      <c r="AJ93" s="29">
        <f t="shared" si="131"/>
        <v>0</v>
      </c>
      <c r="AK93" s="29">
        <f t="shared" si="132"/>
        <v>1</v>
      </c>
      <c r="AL93" s="29">
        <f t="shared" si="133"/>
        <v>0</v>
      </c>
      <c r="AM93" s="29">
        <f t="shared" si="134"/>
        <v>1</v>
      </c>
      <c r="AN93" s="29">
        <f t="shared" si="135"/>
        <v>0</v>
      </c>
      <c r="AO93" s="29">
        <f t="shared" si="136"/>
        <v>0</v>
      </c>
      <c r="AP93" s="29">
        <f t="shared" si="137"/>
        <v>0</v>
      </c>
    </row>
    <row r="94" spans="1:42" ht="13.5" thickBot="1">
      <c r="A94" s="95">
        <v>13</v>
      </c>
      <c r="B94" s="153">
        <v>39321</v>
      </c>
      <c r="C94" s="97"/>
      <c r="D94" s="98" t="str">
        <f t="shared" si="142"/>
        <v>Rodenbach III</v>
      </c>
      <c r="E94" s="99" t="str">
        <f>E27</f>
        <v>Siegelbach</v>
      </c>
      <c r="F94" s="100">
        <v>11</v>
      </c>
      <c r="G94" s="101">
        <v>25</v>
      </c>
      <c r="H94" s="102">
        <v>7</v>
      </c>
      <c r="I94" s="103">
        <v>25</v>
      </c>
      <c r="J94" s="100">
        <v>13</v>
      </c>
      <c r="K94" s="101">
        <v>25</v>
      </c>
      <c r="L94" s="102"/>
      <c r="M94" s="103"/>
      <c r="N94" s="100"/>
      <c r="O94" s="101"/>
      <c r="P94" s="104">
        <f t="shared" si="138"/>
        <v>31</v>
      </c>
      <c r="Q94" s="108">
        <f t="shared" si="124"/>
        <v>75</v>
      </c>
      <c r="R94" s="104">
        <f t="shared" si="139"/>
        <v>0</v>
      </c>
      <c r="S94" s="108">
        <f t="shared" si="125"/>
        <v>3</v>
      </c>
      <c r="T94" s="104">
        <f t="shared" si="140"/>
        <v>0</v>
      </c>
      <c r="U94" s="108">
        <f t="shared" si="126"/>
        <v>2</v>
      </c>
      <c r="V94" s="274"/>
      <c r="W94" s="275"/>
      <c r="X94" s="275"/>
      <c r="Y94" s="275"/>
      <c r="Z94" s="275"/>
      <c r="AA94" s="275"/>
      <c r="AB94" s="276"/>
      <c r="AC94" s="277">
        <f ca="1" t="shared" si="127"/>
      </c>
      <c r="AD94" s="278"/>
      <c r="AE94" s="279">
        <f ca="1" t="shared" si="141"/>
      </c>
      <c r="AF94" s="280"/>
      <c r="AG94" s="29">
        <f t="shared" si="128"/>
        <v>0</v>
      </c>
      <c r="AH94" s="29">
        <f t="shared" si="129"/>
        <v>1</v>
      </c>
      <c r="AI94" s="29">
        <f t="shared" si="130"/>
        <v>0</v>
      </c>
      <c r="AJ94" s="29">
        <f t="shared" si="131"/>
        <v>1</v>
      </c>
      <c r="AK94" s="29">
        <f t="shared" si="132"/>
        <v>0</v>
      </c>
      <c r="AL94" s="29">
        <f t="shared" si="133"/>
        <v>1</v>
      </c>
      <c r="AM94" s="29">
        <f t="shared" si="134"/>
        <v>0</v>
      </c>
      <c r="AN94" s="29">
        <f t="shared" si="135"/>
        <v>0</v>
      </c>
      <c r="AO94" s="29">
        <f t="shared" si="136"/>
        <v>0</v>
      </c>
      <c r="AP94" s="29">
        <f t="shared" si="137"/>
        <v>0</v>
      </c>
    </row>
    <row r="95" spans="22:29" ht="13.5" thickBot="1">
      <c r="V95" s="30"/>
      <c r="W95" s="30"/>
      <c r="X95" s="15"/>
      <c r="Y95" s="15"/>
      <c r="Z95" s="15"/>
      <c r="AA95" s="15"/>
      <c r="AB95" s="15"/>
      <c r="AC95" s="15"/>
    </row>
    <row r="96" spans="1:42" ht="12.75">
      <c r="A96" s="73">
        <v>2</v>
      </c>
      <c r="B96" s="155">
        <v>39119</v>
      </c>
      <c r="C96" s="75"/>
      <c r="D96" s="76" t="str">
        <f>E24</f>
        <v>Roßbach</v>
      </c>
      <c r="E96" s="77" t="str">
        <f>E3</f>
        <v>Brücken</v>
      </c>
      <c r="F96" s="78">
        <v>25</v>
      </c>
      <c r="G96" s="79">
        <v>15</v>
      </c>
      <c r="H96" s="80">
        <v>25</v>
      </c>
      <c r="I96" s="81">
        <v>16</v>
      </c>
      <c r="J96" s="78">
        <v>25</v>
      </c>
      <c r="K96" s="79">
        <v>13</v>
      </c>
      <c r="L96" s="80"/>
      <c r="M96" s="81"/>
      <c r="N96" s="78"/>
      <c r="O96" s="79"/>
      <c r="P96" s="82">
        <f>IF(F96="","",F96+H96+J96+L96+N96)</f>
        <v>75</v>
      </c>
      <c r="Q96" s="106">
        <f aca="true" t="shared" si="143" ref="Q96:Q103">IF(G96="","",G96+I96+K96+M96+O96)</f>
        <v>44</v>
      </c>
      <c r="R96" s="82">
        <f>IF(F96="","",AG96+AI96+AK96+AM96+AO96)</f>
        <v>3</v>
      </c>
      <c r="S96" s="106">
        <f aca="true" t="shared" si="144" ref="S96:S103">IF(G96="","",AH96+AJ96+AL96+AN96+AP96)</f>
        <v>0</v>
      </c>
      <c r="T96" s="82">
        <f>IF(R96="","",IF(R96=3,2,0))</f>
        <v>2</v>
      </c>
      <c r="U96" s="106">
        <f aca="true" t="shared" si="145" ref="U96:U103">IF(S96="","",IF(S96=3,2,0))</f>
        <v>0</v>
      </c>
      <c r="V96" s="288"/>
      <c r="W96" s="289"/>
      <c r="X96" s="289"/>
      <c r="Y96" s="289"/>
      <c r="Z96" s="289"/>
      <c r="AA96" s="289"/>
      <c r="AB96" s="290"/>
      <c r="AC96" s="291">
        <f aca="true" ca="1" t="shared" si="146" ref="AC96:AC103">IF(U96&lt;&gt;"","",IF(C96&lt;&gt;"","verlegt",IF(B96&lt;TODAY(),"offen","")))</f>
      </c>
      <c r="AD96" s="292"/>
      <c r="AE96" s="293">
        <f ca="1">IF(U96&lt;&gt;"","",IF(C96="","",IF(C96&lt;TODAY(),"offen","")))</f>
      </c>
      <c r="AF96" s="294"/>
      <c r="AG96" s="29">
        <f aca="true" t="shared" si="147" ref="AG96:AG103">IF(F96&gt;G96,1,0)</f>
        <v>1</v>
      </c>
      <c r="AH96" s="29">
        <f aca="true" t="shared" si="148" ref="AH96:AH103">IF(G96&gt;F96,1,0)</f>
        <v>0</v>
      </c>
      <c r="AI96" s="29">
        <f aca="true" t="shared" si="149" ref="AI96:AI103">IF(H96&gt;I96,1,0)</f>
        <v>1</v>
      </c>
      <c r="AJ96" s="29">
        <f aca="true" t="shared" si="150" ref="AJ96:AJ103">IF(I96&gt;H96,1,0)</f>
        <v>0</v>
      </c>
      <c r="AK96" s="29">
        <f aca="true" t="shared" si="151" ref="AK96:AK103">IF(J96&gt;K96,1,0)</f>
        <v>1</v>
      </c>
      <c r="AL96" s="29">
        <f aca="true" t="shared" si="152" ref="AL96:AL103">IF(K96&gt;J96,1,0)</f>
        <v>0</v>
      </c>
      <c r="AM96" s="29">
        <f aca="true" t="shared" si="153" ref="AM96:AM103">IF(L96&gt;M96,1,0)</f>
        <v>0</v>
      </c>
      <c r="AN96" s="29">
        <f aca="true" t="shared" si="154" ref="AN96:AN103">IF(M96&gt;L96,1,0)</f>
        <v>0</v>
      </c>
      <c r="AO96" s="29">
        <f aca="true" t="shared" si="155" ref="AO96:AO103">IF(N96&gt;O96,1,0)</f>
        <v>0</v>
      </c>
      <c r="AP96" s="29">
        <f aca="true" t="shared" si="156" ref="AP96:AP103">IF(O96&gt;N96,1,0)</f>
        <v>0</v>
      </c>
    </row>
    <row r="97" spans="1:42" ht="12.75">
      <c r="A97" s="84"/>
      <c r="B97" s="85"/>
      <c r="C97" s="86"/>
      <c r="D97" s="87" t="str">
        <f>D96</f>
        <v>Roßbach</v>
      </c>
      <c r="E97" s="88" t="str">
        <f>E6</f>
        <v>Erfenbach II abgemeldet</v>
      </c>
      <c r="F97" s="89"/>
      <c r="G97" s="90"/>
      <c r="H97" s="91"/>
      <c r="I97" s="92"/>
      <c r="J97" s="89"/>
      <c r="K97" s="90"/>
      <c r="L97" s="91"/>
      <c r="M97" s="92"/>
      <c r="N97" s="89"/>
      <c r="O97" s="90"/>
      <c r="P97" s="93">
        <f aca="true" t="shared" si="157" ref="P97:P103">IF(F97="","",F97+H97+J97+L97+N97)</f>
      </c>
      <c r="Q97" s="107">
        <f t="shared" si="143"/>
      </c>
      <c r="R97" s="93">
        <f aca="true" t="shared" si="158" ref="R97:R103">IF(F97="","",AG97+AI97+AK97+AM97+AO97)</f>
      </c>
      <c r="S97" s="107">
        <f t="shared" si="144"/>
      </c>
      <c r="T97" s="93">
        <f aca="true" t="shared" si="159" ref="T97:T103">IF(R97="","",IF(R97=3,2,0))</f>
      </c>
      <c r="U97" s="107">
        <f t="shared" si="145"/>
      </c>
      <c r="V97" s="281"/>
      <c r="W97" s="282"/>
      <c r="X97" s="282"/>
      <c r="Y97" s="282"/>
      <c r="Z97" s="282"/>
      <c r="AA97" s="282"/>
      <c r="AB97" s="283"/>
      <c r="AC97" s="315" t="str">
        <f ca="1" t="shared" si="146"/>
        <v>offen</v>
      </c>
      <c r="AD97" s="316"/>
      <c r="AE97" s="286">
        <f aca="true" ca="1" t="shared" si="160" ref="AE97:AE103">IF(U97&lt;&gt;"","",IF(C97="","",IF(C97&lt;TODAY(),"offen","")))</f>
      </c>
      <c r="AF97" s="287"/>
      <c r="AG97" s="29">
        <f t="shared" si="147"/>
        <v>0</v>
      </c>
      <c r="AH97" s="29">
        <f t="shared" si="148"/>
        <v>0</v>
      </c>
      <c r="AI97" s="29">
        <f t="shared" si="149"/>
        <v>0</v>
      </c>
      <c r="AJ97" s="29">
        <f t="shared" si="150"/>
        <v>0</v>
      </c>
      <c r="AK97" s="29">
        <f t="shared" si="151"/>
        <v>0</v>
      </c>
      <c r="AL97" s="29">
        <f t="shared" si="152"/>
        <v>0</v>
      </c>
      <c r="AM97" s="29">
        <f t="shared" si="153"/>
        <v>0</v>
      </c>
      <c r="AN97" s="29">
        <f t="shared" si="154"/>
        <v>0</v>
      </c>
      <c r="AO97" s="29">
        <f t="shared" si="155"/>
        <v>0</v>
      </c>
      <c r="AP97" s="29">
        <f t="shared" si="156"/>
        <v>0</v>
      </c>
    </row>
    <row r="98" spans="1:42" ht="12.75">
      <c r="A98" s="84">
        <v>14</v>
      </c>
      <c r="B98" s="154">
        <v>39336</v>
      </c>
      <c r="C98" s="86"/>
      <c r="D98" s="87" t="str">
        <f aca="true" t="shared" si="161" ref="D98:D103">D97</f>
        <v>Roßbach</v>
      </c>
      <c r="E98" s="88" t="str">
        <f>E9</f>
        <v>TFC KL III abgemeldet</v>
      </c>
      <c r="F98" s="89"/>
      <c r="G98" s="90"/>
      <c r="H98" s="91"/>
      <c r="I98" s="92"/>
      <c r="J98" s="89"/>
      <c r="K98" s="90"/>
      <c r="L98" s="91"/>
      <c r="M98" s="92"/>
      <c r="N98" s="89"/>
      <c r="O98" s="90"/>
      <c r="P98" s="93">
        <f t="shared" si="157"/>
      </c>
      <c r="Q98" s="107">
        <f t="shared" si="143"/>
      </c>
      <c r="R98" s="93">
        <f t="shared" si="158"/>
      </c>
      <c r="S98" s="107">
        <f t="shared" si="144"/>
      </c>
      <c r="T98" s="93">
        <f t="shared" si="159"/>
      </c>
      <c r="U98" s="107">
        <f t="shared" si="145"/>
      </c>
      <c r="V98" s="281"/>
      <c r="W98" s="282"/>
      <c r="X98" s="282"/>
      <c r="Y98" s="282"/>
      <c r="Z98" s="282"/>
      <c r="AA98" s="282"/>
      <c r="AB98" s="283"/>
      <c r="AC98" s="284" t="str">
        <f ca="1" t="shared" si="146"/>
        <v>offen</v>
      </c>
      <c r="AD98" s="285"/>
      <c r="AE98" s="286">
        <f ca="1" t="shared" si="160"/>
      </c>
      <c r="AF98" s="287"/>
      <c r="AG98" s="29">
        <f t="shared" si="147"/>
        <v>0</v>
      </c>
      <c r="AH98" s="29">
        <f t="shared" si="148"/>
        <v>0</v>
      </c>
      <c r="AI98" s="29">
        <f t="shared" si="149"/>
        <v>0</v>
      </c>
      <c r="AJ98" s="29">
        <f t="shared" si="150"/>
        <v>0</v>
      </c>
      <c r="AK98" s="29">
        <f t="shared" si="151"/>
        <v>0</v>
      </c>
      <c r="AL98" s="29">
        <f t="shared" si="152"/>
        <v>0</v>
      </c>
      <c r="AM98" s="29">
        <f t="shared" si="153"/>
        <v>0</v>
      </c>
      <c r="AN98" s="29">
        <f t="shared" si="154"/>
        <v>0</v>
      </c>
      <c r="AO98" s="29">
        <f t="shared" si="155"/>
        <v>0</v>
      </c>
      <c r="AP98" s="29">
        <f t="shared" si="156"/>
        <v>0</v>
      </c>
    </row>
    <row r="99" spans="1:42" ht="12.75">
      <c r="A99" s="84">
        <v>16</v>
      </c>
      <c r="B99" s="154">
        <v>39357</v>
      </c>
      <c r="C99" s="86"/>
      <c r="D99" s="87" t="str">
        <f t="shared" si="161"/>
        <v>Roßbach</v>
      </c>
      <c r="E99" s="88" t="str">
        <f>E12</f>
        <v>Miesau II</v>
      </c>
      <c r="F99" s="89">
        <v>21</v>
      </c>
      <c r="G99" s="90">
        <v>25</v>
      </c>
      <c r="H99" s="91">
        <v>18</v>
      </c>
      <c r="I99" s="92">
        <v>25</v>
      </c>
      <c r="J99" s="89">
        <v>21</v>
      </c>
      <c r="K99" s="90">
        <v>25</v>
      </c>
      <c r="L99" s="91"/>
      <c r="M99" s="92"/>
      <c r="N99" s="89"/>
      <c r="O99" s="90"/>
      <c r="P99" s="93">
        <f t="shared" si="157"/>
        <v>60</v>
      </c>
      <c r="Q99" s="107">
        <f t="shared" si="143"/>
        <v>75</v>
      </c>
      <c r="R99" s="93">
        <f t="shared" si="158"/>
        <v>0</v>
      </c>
      <c r="S99" s="107">
        <f t="shared" si="144"/>
        <v>3</v>
      </c>
      <c r="T99" s="93">
        <f t="shared" si="159"/>
        <v>0</v>
      </c>
      <c r="U99" s="107">
        <f t="shared" si="145"/>
        <v>2</v>
      </c>
      <c r="V99" s="281"/>
      <c r="W99" s="282"/>
      <c r="X99" s="282"/>
      <c r="Y99" s="282"/>
      <c r="Z99" s="282"/>
      <c r="AA99" s="282"/>
      <c r="AB99" s="283"/>
      <c r="AC99" s="284">
        <f ca="1" t="shared" si="146"/>
      </c>
      <c r="AD99" s="285"/>
      <c r="AE99" s="286">
        <f ca="1" t="shared" si="160"/>
      </c>
      <c r="AF99" s="287"/>
      <c r="AG99" s="29">
        <f t="shared" si="147"/>
        <v>0</v>
      </c>
      <c r="AH99" s="29">
        <f t="shared" si="148"/>
        <v>1</v>
      </c>
      <c r="AI99" s="29">
        <f t="shared" si="149"/>
        <v>0</v>
      </c>
      <c r="AJ99" s="29">
        <f t="shared" si="150"/>
        <v>1</v>
      </c>
      <c r="AK99" s="29">
        <f t="shared" si="151"/>
        <v>0</v>
      </c>
      <c r="AL99" s="29">
        <f t="shared" si="152"/>
        <v>1</v>
      </c>
      <c r="AM99" s="29">
        <f t="shared" si="153"/>
        <v>0</v>
      </c>
      <c r="AN99" s="29">
        <f t="shared" si="154"/>
        <v>0</v>
      </c>
      <c r="AO99" s="29">
        <f t="shared" si="155"/>
        <v>0</v>
      </c>
      <c r="AP99" s="29">
        <f t="shared" si="156"/>
        <v>0</v>
      </c>
    </row>
    <row r="100" spans="1:42" ht="12.75">
      <c r="A100" s="84">
        <v>1</v>
      </c>
      <c r="B100" s="154">
        <v>39105</v>
      </c>
      <c r="C100" s="86"/>
      <c r="D100" s="87" t="str">
        <f t="shared" si="161"/>
        <v>Roßbach</v>
      </c>
      <c r="E100" s="88" t="str">
        <f>E15</f>
        <v>Otterberg</v>
      </c>
      <c r="F100" s="89">
        <v>25</v>
      </c>
      <c r="G100" s="90">
        <v>10</v>
      </c>
      <c r="H100" s="91">
        <v>21</v>
      </c>
      <c r="I100" s="92">
        <v>25</v>
      </c>
      <c r="J100" s="89">
        <v>21</v>
      </c>
      <c r="K100" s="90">
        <v>25</v>
      </c>
      <c r="L100" s="91">
        <v>20</v>
      </c>
      <c r="M100" s="92">
        <v>25</v>
      </c>
      <c r="N100" s="89"/>
      <c r="O100" s="90"/>
      <c r="P100" s="93">
        <f t="shared" si="157"/>
        <v>87</v>
      </c>
      <c r="Q100" s="107">
        <f t="shared" si="143"/>
        <v>85</v>
      </c>
      <c r="R100" s="93">
        <f t="shared" si="158"/>
        <v>1</v>
      </c>
      <c r="S100" s="107">
        <f t="shared" si="144"/>
        <v>3</v>
      </c>
      <c r="T100" s="93">
        <f t="shared" si="159"/>
        <v>0</v>
      </c>
      <c r="U100" s="107">
        <f t="shared" si="145"/>
        <v>2</v>
      </c>
      <c r="V100" s="281"/>
      <c r="W100" s="282"/>
      <c r="X100" s="282"/>
      <c r="Y100" s="282"/>
      <c r="Z100" s="282"/>
      <c r="AA100" s="282"/>
      <c r="AB100" s="283"/>
      <c r="AC100" s="284">
        <f ca="1" t="shared" si="146"/>
      </c>
      <c r="AD100" s="285"/>
      <c r="AE100" s="286">
        <f ca="1" t="shared" si="160"/>
      </c>
      <c r="AF100" s="287"/>
      <c r="AG100" s="29">
        <f t="shared" si="147"/>
        <v>1</v>
      </c>
      <c r="AH100" s="29">
        <f t="shared" si="148"/>
        <v>0</v>
      </c>
      <c r="AI100" s="29">
        <f t="shared" si="149"/>
        <v>0</v>
      </c>
      <c r="AJ100" s="29">
        <f t="shared" si="150"/>
        <v>1</v>
      </c>
      <c r="AK100" s="29">
        <f t="shared" si="151"/>
        <v>0</v>
      </c>
      <c r="AL100" s="29">
        <f t="shared" si="152"/>
        <v>1</v>
      </c>
      <c r="AM100" s="29">
        <f t="shared" si="153"/>
        <v>0</v>
      </c>
      <c r="AN100" s="29">
        <f t="shared" si="154"/>
        <v>1</v>
      </c>
      <c r="AO100" s="29">
        <f t="shared" si="155"/>
        <v>0</v>
      </c>
      <c r="AP100" s="29">
        <f t="shared" si="156"/>
        <v>0</v>
      </c>
    </row>
    <row r="101" spans="1:42" ht="12.75">
      <c r="A101" s="84">
        <v>9</v>
      </c>
      <c r="B101" s="154">
        <v>39245</v>
      </c>
      <c r="C101" s="156">
        <v>39406</v>
      </c>
      <c r="D101" s="87" t="str">
        <f t="shared" si="161"/>
        <v>Roßbach</v>
      </c>
      <c r="E101" s="88" t="str">
        <f>E18</f>
        <v>Ramstein</v>
      </c>
      <c r="F101" s="89">
        <v>23</v>
      </c>
      <c r="G101" s="90">
        <v>25</v>
      </c>
      <c r="H101" s="91">
        <v>25</v>
      </c>
      <c r="I101" s="92">
        <v>12</v>
      </c>
      <c r="J101" s="89">
        <v>16</v>
      </c>
      <c r="K101" s="90">
        <v>25</v>
      </c>
      <c r="L101" s="91">
        <v>16</v>
      </c>
      <c r="M101" s="92">
        <v>25</v>
      </c>
      <c r="N101" s="89"/>
      <c r="O101" s="90"/>
      <c r="P101" s="93">
        <f t="shared" si="157"/>
        <v>80</v>
      </c>
      <c r="Q101" s="107">
        <f t="shared" si="143"/>
        <v>87</v>
      </c>
      <c r="R101" s="93">
        <f t="shared" si="158"/>
        <v>1</v>
      </c>
      <c r="S101" s="107">
        <f t="shared" si="144"/>
        <v>3</v>
      </c>
      <c r="T101" s="93">
        <f t="shared" si="159"/>
        <v>0</v>
      </c>
      <c r="U101" s="107">
        <f t="shared" si="145"/>
        <v>2</v>
      </c>
      <c r="V101" s="281"/>
      <c r="W101" s="282"/>
      <c r="X101" s="282"/>
      <c r="Y101" s="282"/>
      <c r="Z101" s="282"/>
      <c r="AA101" s="282"/>
      <c r="AB101" s="283"/>
      <c r="AC101" s="284">
        <f ca="1" t="shared" si="146"/>
      </c>
      <c r="AD101" s="285"/>
      <c r="AE101" s="286">
        <f ca="1" t="shared" si="160"/>
      </c>
      <c r="AF101" s="287"/>
      <c r="AG101" s="29">
        <f t="shared" si="147"/>
        <v>0</v>
      </c>
      <c r="AH101" s="29">
        <f t="shared" si="148"/>
        <v>1</v>
      </c>
      <c r="AI101" s="29">
        <f t="shared" si="149"/>
        <v>1</v>
      </c>
      <c r="AJ101" s="29">
        <f t="shared" si="150"/>
        <v>0</v>
      </c>
      <c r="AK101" s="29">
        <f t="shared" si="151"/>
        <v>0</v>
      </c>
      <c r="AL101" s="29">
        <f t="shared" si="152"/>
        <v>1</v>
      </c>
      <c r="AM101" s="29">
        <f t="shared" si="153"/>
        <v>0</v>
      </c>
      <c r="AN101" s="29">
        <f t="shared" si="154"/>
        <v>1</v>
      </c>
      <c r="AO101" s="29">
        <f t="shared" si="155"/>
        <v>0</v>
      </c>
      <c r="AP101" s="29">
        <f t="shared" si="156"/>
        <v>0</v>
      </c>
    </row>
    <row r="102" spans="1:42" ht="12.75">
      <c r="A102" s="84">
        <v>6</v>
      </c>
      <c r="B102" s="154">
        <v>39196</v>
      </c>
      <c r="C102" s="156">
        <v>39392</v>
      </c>
      <c r="D102" s="87" t="str">
        <f t="shared" si="161"/>
        <v>Roßbach</v>
      </c>
      <c r="E102" s="88" t="str">
        <f>E21</f>
        <v>Rodenbach III</v>
      </c>
      <c r="F102" s="89">
        <v>25</v>
      </c>
      <c r="G102" s="90">
        <v>0</v>
      </c>
      <c r="H102" s="91">
        <v>25</v>
      </c>
      <c r="I102" s="92">
        <v>0</v>
      </c>
      <c r="J102" s="89">
        <v>25</v>
      </c>
      <c r="K102" s="90">
        <v>0</v>
      </c>
      <c r="L102" s="91"/>
      <c r="M102" s="92"/>
      <c r="N102" s="89"/>
      <c r="O102" s="90"/>
      <c r="P102" s="93">
        <f t="shared" si="157"/>
        <v>75</v>
      </c>
      <c r="Q102" s="107">
        <f t="shared" si="143"/>
        <v>0</v>
      </c>
      <c r="R102" s="93">
        <f t="shared" si="158"/>
        <v>3</v>
      </c>
      <c r="S102" s="107">
        <f t="shared" si="144"/>
        <v>0</v>
      </c>
      <c r="T102" s="93">
        <f t="shared" si="159"/>
        <v>2</v>
      </c>
      <c r="U102" s="107">
        <f t="shared" si="145"/>
        <v>0</v>
      </c>
      <c r="V102" s="281"/>
      <c r="W102" s="282"/>
      <c r="X102" s="282"/>
      <c r="Y102" s="282"/>
      <c r="Z102" s="282"/>
      <c r="AA102" s="282"/>
      <c r="AB102" s="283"/>
      <c r="AC102" s="284">
        <f ca="1" t="shared" si="146"/>
      </c>
      <c r="AD102" s="285"/>
      <c r="AE102" s="286">
        <f ca="1" t="shared" si="160"/>
      </c>
      <c r="AF102" s="287"/>
      <c r="AG102" s="29">
        <f t="shared" si="147"/>
        <v>1</v>
      </c>
      <c r="AH102" s="29">
        <f t="shared" si="148"/>
        <v>0</v>
      </c>
      <c r="AI102" s="29">
        <f t="shared" si="149"/>
        <v>1</v>
      </c>
      <c r="AJ102" s="29">
        <f t="shared" si="150"/>
        <v>0</v>
      </c>
      <c r="AK102" s="29">
        <f t="shared" si="151"/>
        <v>1</v>
      </c>
      <c r="AL102" s="29">
        <f t="shared" si="152"/>
        <v>0</v>
      </c>
      <c r="AM102" s="29">
        <f t="shared" si="153"/>
        <v>0</v>
      </c>
      <c r="AN102" s="29">
        <f t="shared" si="154"/>
        <v>0</v>
      </c>
      <c r="AO102" s="29">
        <f t="shared" si="155"/>
        <v>0</v>
      </c>
      <c r="AP102" s="29">
        <f t="shared" si="156"/>
        <v>0</v>
      </c>
    </row>
    <row r="103" spans="1:42" ht="13.5" thickBot="1">
      <c r="A103" s="95">
        <v>17</v>
      </c>
      <c r="B103" s="153">
        <v>39385</v>
      </c>
      <c r="C103" s="97"/>
      <c r="D103" s="98" t="str">
        <f t="shared" si="161"/>
        <v>Roßbach</v>
      </c>
      <c r="E103" s="99" t="str">
        <f>E27</f>
        <v>Siegelbach</v>
      </c>
      <c r="F103" s="100">
        <v>25</v>
      </c>
      <c r="G103" s="101">
        <v>9</v>
      </c>
      <c r="H103" s="102">
        <v>17</v>
      </c>
      <c r="I103" s="103">
        <v>25</v>
      </c>
      <c r="J103" s="100">
        <v>27</v>
      </c>
      <c r="K103" s="101">
        <v>29</v>
      </c>
      <c r="L103" s="102">
        <v>25</v>
      </c>
      <c r="M103" s="103">
        <v>20</v>
      </c>
      <c r="N103" s="100">
        <v>17</v>
      </c>
      <c r="O103" s="101">
        <v>19</v>
      </c>
      <c r="P103" s="104">
        <f t="shared" si="157"/>
        <v>111</v>
      </c>
      <c r="Q103" s="108">
        <f t="shared" si="143"/>
        <v>102</v>
      </c>
      <c r="R103" s="104">
        <f t="shared" si="158"/>
        <v>2</v>
      </c>
      <c r="S103" s="108">
        <f t="shared" si="144"/>
        <v>3</v>
      </c>
      <c r="T103" s="104">
        <f t="shared" si="159"/>
        <v>0</v>
      </c>
      <c r="U103" s="108">
        <f t="shared" si="145"/>
        <v>2</v>
      </c>
      <c r="V103" s="274"/>
      <c r="W103" s="275"/>
      <c r="X103" s="275"/>
      <c r="Y103" s="275"/>
      <c r="Z103" s="275"/>
      <c r="AA103" s="275"/>
      <c r="AB103" s="276"/>
      <c r="AC103" s="277">
        <f ca="1" t="shared" si="146"/>
      </c>
      <c r="AD103" s="278"/>
      <c r="AE103" s="279">
        <f ca="1" t="shared" si="160"/>
      </c>
      <c r="AF103" s="280"/>
      <c r="AG103" s="29">
        <f t="shared" si="147"/>
        <v>1</v>
      </c>
      <c r="AH103" s="29">
        <f t="shared" si="148"/>
        <v>0</v>
      </c>
      <c r="AI103" s="29">
        <f t="shared" si="149"/>
        <v>0</v>
      </c>
      <c r="AJ103" s="29">
        <f t="shared" si="150"/>
        <v>1</v>
      </c>
      <c r="AK103" s="29">
        <f t="shared" si="151"/>
        <v>0</v>
      </c>
      <c r="AL103" s="29">
        <f t="shared" si="152"/>
        <v>1</v>
      </c>
      <c r="AM103" s="29">
        <f t="shared" si="153"/>
        <v>1</v>
      </c>
      <c r="AN103" s="29">
        <f t="shared" si="154"/>
        <v>0</v>
      </c>
      <c r="AO103" s="29">
        <f t="shared" si="155"/>
        <v>0</v>
      </c>
      <c r="AP103" s="29">
        <f t="shared" si="156"/>
        <v>1</v>
      </c>
    </row>
    <row r="104" spans="22:29" ht="13.5" thickBot="1">
      <c r="V104" s="30"/>
      <c r="W104" s="30"/>
      <c r="X104" s="15"/>
      <c r="Y104" s="15"/>
      <c r="Z104" s="15"/>
      <c r="AA104" s="15"/>
      <c r="AB104" s="15"/>
      <c r="AC104" s="15"/>
    </row>
    <row r="105" spans="1:42" ht="12.75">
      <c r="A105" s="73">
        <v>18</v>
      </c>
      <c r="B105" s="155">
        <v>39398</v>
      </c>
      <c r="C105" s="75"/>
      <c r="D105" s="76" t="str">
        <f>E27</f>
        <v>Siegelbach</v>
      </c>
      <c r="E105" s="77" t="str">
        <f>E3</f>
        <v>Brücken</v>
      </c>
      <c r="F105" s="78">
        <v>21</v>
      </c>
      <c r="G105" s="79">
        <v>25</v>
      </c>
      <c r="H105" s="80">
        <v>27</v>
      </c>
      <c r="I105" s="81">
        <v>29</v>
      </c>
      <c r="J105" s="78">
        <v>25</v>
      </c>
      <c r="K105" s="79">
        <v>19</v>
      </c>
      <c r="L105" s="80">
        <v>25</v>
      </c>
      <c r="M105" s="81">
        <v>13</v>
      </c>
      <c r="N105" s="78">
        <v>8</v>
      </c>
      <c r="O105" s="79">
        <v>15</v>
      </c>
      <c r="P105" s="82">
        <f>IF(F105="","",F105+H105+J105+L105+N105)</f>
        <v>106</v>
      </c>
      <c r="Q105" s="106">
        <f aca="true" t="shared" si="162" ref="Q105:Q112">IF(G105="","",G105+I105+K105+M105+O105)</f>
        <v>101</v>
      </c>
      <c r="R105" s="82">
        <f>IF(F105="","",AG105+AI105+AK105+AM105+AO105)</f>
        <v>2</v>
      </c>
      <c r="S105" s="106">
        <f aca="true" t="shared" si="163" ref="S105:S112">IF(G105="","",AH105+AJ105+AL105+AN105+AP105)</f>
        <v>3</v>
      </c>
      <c r="T105" s="82">
        <f>IF(R105="","",IF(R105=3,2,0))</f>
        <v>0</v>
      </c>
      <c r="U105" s="106">
        <f aca="true" t="shared" si="164" ref="U105:U112">IF(S105="","",IF(S105=3,2,0))</f>
        <v>2</v>
      </c>
      <c r="V105" s="288"/>
      <c r="W105" s="289"/>
      <c r="X105" s="289"/>
      <c r="Y105" s="289"/>
      <c r="Z105" s="289"/>
      <c r="AA105" s="289"/>
      <c r="AB105" s="290"/>
      <c r="AC105" s="291">
        <f aca="true" ca="1" t="shared" si="165" ref="AC105:AC112">IF(U105&lt;&gt;"","",IF(C105&lt;&gt;"","verlegt",IF(B105&lt;TODAY(),"offen","")))</f>
      </c>
      <c r="AD105" s="292"/>
      <c r="AE105" s="293">
        <f ca="1">IF(U105&lt;&gt;"","",IF(C105="","",IF(C105&lt;TODAY(),"offen","")))</f>
      </c>
      <c r="AF105" s="294"/>
      <c r="AG105" s="29">
        <f aca="true" t="shared" si="166" ref="AG105:AG112">IF(F105&gt;G105,1,0)</f>
        <v>0</v>
      </c>
      <c r="AH105" s="29">
        <f aca="true" t="shared" si="167" ref="AH105:AH112">IF(G105&gt;F105,1,0)</f>
        <v>1</v>
      </c>
      <c r="AI105" s="29">
        <f aca="true" t="shared" si="168" ref="AI105:AI112">IF(H105&gt;I105,1,0)</f>
        <v>0</v>
      </c>
      <c r="AJ105" s="29">
        <f aca="true" t="shared" si="169" ref="AJ105:AJ112">IF(I105&gt;H105,1,0)</f>
        <v>1</v>
      </c>
      <c r="AK105" s="29">
        <f aca="true" t="shared" si="170" ref="AK105:AK112">IF(J105&gt;K105,1,0)</f>
        <v>1</v>
      </c>
      <c r="AL105" s="29">
        <f aca="true" t="shared" si="171" ref="AL105:AL112">IF(K105&gt;J105,1,0)</f>
        <v>0</v>
      </c>
      <c r="AM105" s="29">
        <f aca="true" t="shared" si="172" ref="AM105:AM112">IF(L105&gt;M105,1,0)</f>
        <v>1</v>
      </c>
      <c r="AN105" s="29">
        <f aca="true" t="shared" si="173" ref="AN105:AN112">IF(M105&gt;L105,1,0)</f>
        <v>0</v>
      </c>
      <c r="AO105" s="29">
        <f aca="true" t="shared" si="174" ref="AO105:AO112">IF(N105&gt;O105,1,0)</f>
        <v>0</v>
      </c>
      <c r="AP105" s="29">
        <f aca="true" t="shared" si="175" ref="AP105:AP112">IF(O105&gt;N105,1,0)</f>
        <v>1</v>
      </c>
    </row>
    <row r="106" spans="1:42" ht="12.75">
      <c r="A106" s="84"/>
      <c r="B106" s="85"/>
      <c r="C106" s="86"/>
      <c r="D106" s="87" t="str">
        <f>D105</f>
        <v>Siegelbach</v>
      </c>
      <c r="E106" s="88" t="str">
        <f>E6</f>
        <v>Erfenbach II abgemeldet</v>
      </c>
      <c r="F106" s="89"/>
      <c r="G106" s="90"/>
      <c r="H106" s="91"/>
      <c r="I106" s="92"/>
      <c r="J106" s="89"/>
      <c r="K106" s="90"/>
      <c r="L106" s="91"/>
      <c r="M106" s="92"/>
      <c r="N106" s="89"/>
      <c r="O106" s="90"/>
      <c r="P106" s="93">
        <f aca="true" t="shared" si="176" ref="P106:P112">IF(F106="","",F106+H106+J106+L106+N106)</f>
      </c>
      <c r="Q106" s="107">
        <f t="shared" si="162"/>
      </c>
      <c r="R106" s="93">
        <f aca="true" t="shared" si="177" ref="R106:R112">IF(F106="","",AG106+AI106+AK106+AM106+AO106)</f>
      </c>
      <c r="S106" s="107">
        <f t="shared" si="163"/>
      </c>
      <c r="T106" s="93">
        <f aca="true" t="shared" si="178" ref="T106:T112">IF(R106="","",IF(R106=3,2,0))</f>
      </c>
      <c r="U106" s="107">
        <f t="shared" si="164"/>
      </c>
      <c r="V106" s="281"/>
      <c r="W106" s="282"/>
      <c r="X106" s="282"/>
      <c r="Y106" s="282"/>
      <c r="Z106" s="282"/>
      <c r="AA106" s="282"/>
      <c r="AB106" s="283"/>
      <c r="AC106" s="315" t="str">
        <f ca="1" t="shared" si="165"/>
        <v>offen</v>
      </c>
      <c r="AD106" s="316"/>
      <c r="AE106" s="286">
        <f aca="true" ca="1" t="shared" si="179" ref="AE106:AE112">IF(U106&lt;&gt;"","",IF(C106="","",IF(C106&lt;TODAY(),"offen","")))</f>
      </c>
      <c r="AF106" s="287"/>
      <c r="AG106" s="29">
        <f t="shared" si="166"/>
        <v>0</v>
      </c>
      <c r="AH106" s="29">
        <f t="shared" si="167"/>
        <v>0</v>
      </c>
      <c r="AI106" s="29">
        <f t="shared" si="168"/>
        <v>0</v>
      </c>
      <c r="AJ106" s="29">
        <f t="shared" si="169"/>
        <v>0</v>
      </c>
      <c r="AK106" s="29">
        <f t="shared" si="170"/>
        <v>0</v>
      </c>
      <c r="AL106" s="29">
        <f t="shared" si="171"/>
        <v>0</v>
      </c>
      <c r="AM106" s="29">
        <f t="shared" si="172"/>
        <v>0</v>
      </c>
      <c r="AN106" s="29">
        <f t="shared" si="173"/>
        <v>0</v>
      </c>
      <c r="AO106" s="29">
        <f t="shared" si="174"/>
        <v>0</v>
      </c>
      <c r="AP106" s="29">
        <f t="shared" si="175"/>
        <v>0</v>
      </c>
    </row>
    <row r="107" spans="1:42" ht="12.75">
      <c r="A107" s="84">
        <v>12</v>
      </c>
      <c r="B107" s="154">
        <v>39314</v>
      </c>
      <c r="C107" s="86"/>
      <c r="D107" s="87" t="str">
        <f aca="true" t="shared" si="180" ref="D107:D112">D106</f>
        <v>Siegelbach</v>
      </c>
      <c r="E107" s="88" t="str">
        <f>E9</f>
        <v>TFC KL III abgemeldet</v>
      </c>
      <c r="F107" s="89"/>
      <c r="G107" s="90"/>
      <c r="H107" s="91"/>
      <c r="I107" s="92"/>
      <c r="J107" s="89"/>
      <c r="K107" s="90"/>
      <c r="L107" s="91"/>
      <c r="M107" s="92"/>
      <c r="N107" s="89"/>
      <c r="O107" s="90"/>
      <c r="P107" s="93">
        <f t="shared" si="176"/>
      </c>
      <c r="Q107" s="107">
        <f t="shared" si="162"/>
      </c>
      <c r="R107" s="93">
        <f t="shared" si="177"/>
      </c>
      <c r="S107" s="107">
        <f t="shared" si="163"/>
      </c>
      <c r="T107" s="93">
        <f t="shared" si="178"/>
      </c>
      <c r="U107" s="107">
        <f t="shared" si="164"/>
      </c>
      <c r="V107" s="281"/>
      <c r="W107" s="282"/>
      <c r="X107" s="282"/>
      <c r="Y107" s="282"/>
      <c r="Z107" s="282"/>
      <c r="AA107" s="282"/>
      <c r="AB107" s="283"/>
      <c r="AC107" s="284" t="str">
        <f ca="1" t="shared" si="165"/>
        <v>offen</v>
      </c>
      <c r="AD107" s="285"/>
      <c r="AE107" s="286">
        <f ca="1" t="shared" si="179"/>
      </c>
      <c r="AF107" s="287"/>
      <c r="AG107" s="29">
        <f t="shared" si="166"/>
        <v>0</v>
      </c>
      <c r="AH107" s="29">
        <f t="shared" si="167"/>
        <v>0</v>
      </c>
      <c r="AI107" s="29">
        <f t="shared" si="168"/>
        <v>0</v>
      </c>
      <c r="AJ107" s="29">
        <f t="shared" si="169"/>
        <v>0</v>
      </c>
      <c r="AK107" s="29">
        <f t="shared" si="170"/>
        <v>0</v>
      </c>
      <c r="AL107" s="29">
        <f t="shared" si="171"/>
        <v>0</v>
      </c>
      <c r="AM107" s="29">
        <f t="shared" si="172"/>
        <v>0</v>
      </c>
      <c r="AN107" s="29">
        <f t="shared" si="173"/>
        <v>0</v>
      </c>
      <c r="AO107" s="29">
        <f t="shared" si="174"/>
        <v>0</v>
      </c>
      <c r="AP107" s="29">
        <f t="shared" si="175"/>
        <v>0</v>
      </c>
    </row>
    <row r="108" spans="1:42" ht="12.75">
      <c r="A108" s="84">
        <v>14</v>
      </c>
      <c r="B108" s="154">
        <v>39335</v>
      </c>
      <c r="C108" s="156">
        <v>39405</v>
      </c>
      <c r="D108" s="87" t="str">
        <f t="shared" si="180"/>
        <v>Siegelbach</v>
      </c>
      <c r="E108" s="88" t="str">
        <f>E12</f>
        <v>Miesau II</v>
      </c>
      <c r="F108" s="89">
        <v>13</v>
      </c>
      <c r="G108" s="90">
        <v>25</v>
      </c>
      <c r="H108" s="91">
        <v>25</v>
      </c>
      <c r="I108" s="92">
        <v>23</v>
      </c>
      <c r="J108" s="89">
        <v>23</v>
      </c>
      <c r="K108" s="90">
        <v>25</v>
      </c>
      <c r="L108" s="91">
        <v>21</v>
      </c>
      <c r="M108" s="92">
        <v>25</v>
      </c>
      <c r="N108" s="89"/>
      <c r="O108" s="90"/>
      <c r="P108" s="93">
        <f t="shared" si="176"/>
        <v>82</v>
      </c>
      <c r="Q108" s="107">
        <f t="shared" si="162"/>
        <v>98</v>
      </c>
      <c r="R108" s="93">
        <f t="shared" si="177"/>
        <v>1</v>
      </c>
      <c r="S108" s="107">
        <f t="shared" si="163"/>
        <v>3</v>
      </c>
      <c r="T108" s="93">
        <f t="shared" si="178"/>
        <v>0</v>
      </c>
      <c r="U108" s="107">
        <f t="shared" si="164"/>
        <v>2</v>
      </c>
      <c r="V108" s="281"/>
      <c r="W108" s="282"/>
      <c r="X108" s="282"/>
      <c r="Y108" s="282"/>
      <c r="Z108" s="282"/>
      <c r="AA108" s="282"/>
      <c r="AB108" s="283"/>
      <c r="AC108" s="284">
        <f ca="1" t="shared" si="165"/>
      </c>
      <c r="AD108" s="285"/>
      <c r="AE108" s="286">
        <f ca="1" t="shared" si="179"/>
      </c>
      <c r="AF108" s="287"/>
      <c r="AG108" s="29">
        <f t="shared" si="166"/>
        <v>0</v>
      </c>
      <c r="AH108" s="29">
        <f t="shared" si="167"/>
        <v>1</v>
      </c>
      <c r="AI108" s="29">
        <f t="shared" si="168"/>
        <v>1</v>
      </c>
      <c r="AJ108" s="29">
        <f t="shared" si="169"/>
        <v>0</v>
      </c>
      <c r="AK108" s="29">
        <f t="shared" si="170"/>
        <v>0</v>
      </c>
      <c r="AL108" s="29">
        <f t="shared" si="171"/>
        <v>1</v>
      </c>
      <c r="AM108" s="29">
        <f t="shared" si="172"/>
        <v>0</v>
      </c>
      <c r="AN108" s="29">
        <f t="shared" si="173"/>
        <v>1</v>
      </c>
      <c r="AO108" s="29">
        <f t="shared" si="174"/>
        <v>0</v>
      </c>
      <c r="AP108" s="29">
        <f t="shared" si="175"/>
        <v>0</v>
      </c>
    </row>
    <row r="109" spans="1:42" ht="12.75">
      <c r="A109" s="84">
        <v>6</v>
      </c>
      <c r="B109" s="154">
        <v>39195</v>
      </c>
      <c r="C109" s="86"/>
      <c r="D109" s="87" t="str">
        <f t="shared" si="180"/>
        <v>Siegelbach</v>
      </c>
      <c r="E109" s="88" t="str">
        <f>E15</f>
        <v>Otterberg</v>
      </c>
      <c r="F109" s="89">
        <v>18</v>
      </c>
      <c r="G109" s="90">
        <v>25</v>
      </c>
      <c r="H109" s="91">
        <v>23</v>
      </c>
      <c r="I109" s="92">
        <v>25</v>
      </c>
      <c r="J109" s="89">
        <v>12</v>
      </c>
      <c r="K109" s="90">
        <v>25</v>
      </c>
      <c r="L109" s="91"/>
      <c r="M109" s="92"/>
      <c r="N109" s="89"/>
      <c r="O109" s="90"/>
      <c r="P109" s="93">
        <f t="shared" si="176"/>
        <v>53</v>
      </c>
      <c r="Q109" s="107">
        <f t="shared" si="162"/>
        <v>75</v>
      </c>
      <c r="R109" s="93">
        <f t="shared" si="177"/>
        <v>0</v>
      </c>
      <c r="S109" s="107">
        <f t="shared" si="163"/>
        <v>3</v>
      </c>
      <c r="T109" s="93">
        <f t="shared" si="178"/>
        <v>0</v>
      </c>
      <c r="U109" s="107">
        <f t="shared" si="164"/>
        <v>2</v>
      </c>
      <c r="V109" s="281"/>
      <c r="W109" s="282"/>
      <c r="X109" s="282"/>
      <c r="Y109" s="282"/>
      <c r="Z109" s="282"/>
      <c r="AA109" s="282"/>
      <c r="AB109" s="283"/>
      <c r="AC109" s="284">
        <f ca="1" t="shared" si="165"/>
      </c>
      <c r="AD109" s="285"/>
      <c r="AE109" s="286">
        <f ca="1" t="shared" si="179"/>
      </c>
      <c r="AF109" s="287"/>
      <c r="AG109" s="29">
        <f t="shared" si="166"/>
        <v>0</v>
      </c>
      <c r="AH109" s="29">
        <f t="shared" si="167"/>
        <v>1</v>
      </c>
      <c r="AI109" s="29">
        <f t="shared" si="168"/>
        <v>0</v>
      </c>
      <c r="AJ109" s="29">
        <f t="shared" si="169"/>
        <v>1</v>
      </c>
      <c r="AK109" s="29">
        <f t="shared" si="170"/>
        <v>0</v>
      </c>
      <c r="AL109" s="29">
        <f t="shared" si="171"/>
        <v>1</v>
      </c>
      <c r="AM109" s="29">
        <f t="shared" si="172"/>
        <v>0</v>
      </c>
      <c r="AN109" s="29">
        <f t="shared" si="173"/>
        <v>0</v>
      </c>
      <c r="AO109" s="29">
        <f t="shared" si="174"/>
        <v>0</v>
      </c>
      <c r="AP109" s="29">
        <f t="shared" si="175"/>
        <v>0</v>
      </c>
    </row>
    <row r="110" spans="1:42" ht="12.75">
      <c r="A110" s="84">
        <v>16</v>
      </c>
      <c r="B110" s="154">
        <v>39356</v>
      </c>
      <c r="C110" s="156">
        <v>39209</v>
      </c>
      <c r="D110" s="87" t="str">
        <f t="shared" si="180"/>
        <v>Siegelbach</v>
      </c>
      <c r="E110" s="88" t="str">
        <f>E18</f>
        <v>Ramstein</v>
      </c>
      <c r="F110" s="89">
        <v>25</v>
      </c>
      <c r="G110" s="90">
        <v>16</v>
      </c>
      <c r="H110" s="91">
        <v>25</v>
      </c>
      <c r="I110" s="92">
        <v>22</v>
      </c>
      <c r="J110" s="89">
        <v>6</v>
      </c>
      <c r="K110" s="90">
        <v>25</v>
      </c>
      <c r="L110" s="91">
        <v>13</v>
      </c>
      <c r="M110" s="92">
        <v>25</v>
      </c>
      <c r="N110" s="89">
        <v>14</v>
      </c>
      <c r="O110" s="90">
        <v>16</v>
      </c>
      <c r="P110" s="93">
        <f t="shared" si="176"/>
        <v>83</v>
      </c>
      <c r="Q110" s="107">
        <f t="shared" si="162"/>
        <v>104</v>
      </c>
      <c r="R110" s="93">
        <f t="shared" si="177"/>
        <v>2</v>
      </c>
      <c r="S110" s="107">
        <f t="shared" si="163"/>
        <v>3</v>
      </c>
      <c r="T110" s="93">
        <f t="shared" si="178"/>
        <v>0</v>
      </c>
      <c r="U110" s="107">
        <f t="shared" si="164"/>
        <v>2</v>
      </c>
      <c r="V110" s="281"/>
      <c r="W110" s="282"/>
      <c r="X110" s="282"/>
      <c r="Y110" s="282"/>
      <c r="Z110" s="282"/>
      <c r="AA110" s="282"/>
      <c r="AB110" s="283"/>
      <c r="AC110" s="284">
        <f ca="1" t="shared" si="165"/>
      </c>
      <c r="AD110" s="285"/>
      <c r="AE110" s="286">
        <f ca="1" t="shared" si="179"/>
      </c>
      <c r="AF110" s="287"/>
      <c r="AG110" s="29">
        <f t="shared" si="166"/>
        <v>1</v>
      </c>
      <c r="AH110" s="29">
        <f t="shared" si="167"/>
        <v>0</v>
      </c>
      <c r="AI110" s="29">
        <f t="shared" si="168"/>
        <v>1</v>
      </c>
      <c r="AJ110" s="29">
        <f t="shared" si="169"/>
        <v>0</v>
      </c>
      <c r="AK110" s="29">
        <f t="shared" si="170"/>
        <v>0</v>
      </c>
      <c r="AL110" s="29">
        <f t="shared" si="171"/>
        <v>1</v>
      </c>
      <c r="AM110" s="29">
        <f t="shared" si="172"/>
        <v>0</v>
      </c>
      <c r="AN110" s="29">
        <f t="shared" si="173"/>
        <v>1</v>
      </c>
      <c r="AO110" s="29">
        <f t="shared" si="174"/>
        <v>0</v>
      </c>
      <c r="AP110" s="29">
        <f t="shared" si="175"/>
        <v>1</v>
      </c>
    </row>
    <row r="111" spans="1:42" ht="12.75">
      <c r="A111" s="84">
        <v>4</v>
      </c>
      <c r="B111" s="154">
        <v>39153</v>
      </c>
      <c r="C111" s="86"/>
      <c r="D111" s="87" t="str">
        <f t="shared" si="180"/>
        <v>Siegelbach</v>
      </c>
      <c r="E111" s="88" t="str">
        <f>E21</f>
        <v>Rodenbach III</v>
      </c>
      <c r="F111" s="89">
        <v>25</v>
      </c>
      <c r="G111" s="90">
        <v>11</v>
      </c>
      <c r="H111" s="91">
        <v>25</v>
      </c>
      <c r="I111" s="92">
        <v>14</v>
      </c>
      <c r="J111" s="89">
        <v>11</v>
      </c>
      <c r="K111" s="90">
        <v>25</v>
      </c>
      <c r="L111" s="91">
        <v>25</v>
      </c>
      <c r="M111" s="92">
        <v>7</v>
      </c>
      <c r="N111" s="89"/>
      <c r="O111" s="90"/>
      <c r="P111" s="93">
        <f t="shared" si="176"/>
        <v>86</v>
      </c>
      <c r="Q111" s="107">
        <f t="shared" si="162"/>
        <v>57</v>
      </c>
      <c r="R111" s="93">
        <f t="shared" si="177"/>
        <v>3</v>
      </c>
      <c r="S111" s="107">
        <f t="shared" si="163"/>
        <v>1</v>
      </c>
      <c r="T111" s="93">
        <f t="shared" si="178"/>
        <v>2</v>
      </c>
      <c r="U111" s="107">
        <f t="shared" si="164"/>
        <v>0</v>
      </c>
      <c r="V111" s="281"/>
      <c r="W111" s="282"/>
      <c r="X111" s="282"/>
      <c r="Y111" s="282"/>
      <c r="Z111" s="282"/>
      <c r="AA111" s="282"/>
      <c r="AB111" s="283"/>
      <c r="AC111" s="284">
        <f ca="1" t="shared" si="165"/>
      </c>
      <c r="AD111" s="285"/>
      <c r="AE111" s="286">
        <f ca="1" t="shared" si="179"/>
      </c>
      <c r="AF111" s="287"/>
      <c r="AG111" s="29">
        <f t="shared" si="166"/>
        <v>1</v>
      </c>
      <c r="AH111" s="29">
        <f t="shared" si="167"/>
        <v>0</v>
      </c>
      <c r="AI111" s="29">
        <f t="shared" si="168"/>
        <v>1</v>
      </c>
      <c r="AJ111" s="29">
        <f t="shared" si="169"/>
        <v>0</v>
      </c>
      <c r="AK111" s="29">
        <f t="shared" si="170"/>
        <v>0</v>
      </c>
      <c r="AL111" s="29">
        <f t="shared" si="171"/>
        <v>1</v>
      </c>
      <c r="AM111" s="29">
        <f t="shared" si="172"/>
        <v>1</v>
      </c>
      <c r="AN111" s="29">
        <f t="shared" si="173"/>
        <v>0</v>
      </c>
      <c r="AO111" s="29">
        <f t="shared" si="174"/>
        <v>0</v>
      </c>
      <c r="AP111" s="29">
        <f t="shared" si="175"/>
        <v>0</v>
      </c>
    </row>
    <row r="112" spans="1:42" ht="13.5" thickBot="1">
      <c r="A112" s="95">
        <v>8</v>
      </c>
      <c r="B112" s="153">
        <v>39223</v>
      </c>
      <c r="C112" s="157"/>
      <c r="D112" s="98" t="str">
        <f t="shared" si="180"/>
        <v>Siegelbach</v>
      </c>
      <c r="E112" s="99" t="str">
        <f>E24</f>
        <v>Roßbach</v>
      </c>
      <c r="F112" s="100">
        <v>25</v>
      </c>
      <c r="G112" s="101">
        <v>19</v>
      </c>
      <c r="H112" s="102">
        <v>25</v>
      </c>
      <c r="I112" s="103">
        <v>8</v>
      </c>
      <c r="J112" s="100">
        <v>14</v>
      </c>
      <c r="K112" s="101">
        <v>25</v>
      </c>
      <c r="L112" s="102">
        <v>25</v>
      </c>
      <c r="M112" s="103">
        <v>15</v>
      </c>
      <c r="N112" s="100"/>
      <c r="O112" s="101"/>
      <c r="P112" s="104">
        <f t="shared" si="176"/>
        <v>89</v>
      </c>
      <c r="Q112" s="108">
        <f t="shared" si="162"/>
        <v>67</v>
      </c>
      <c r="R112" s="104">
        <f t="shared" si="177"/>
        <v>3</v>
      </c>
      <c r="S112" s="108">
        <f t="shared" si="163"/>
        <v>1</v>
      </c>
      <c r="T112" s="104">
        <f t="shared" si="178"/>
        <v>2</v>
      </c>
      <c r="U112" s="108">
        <f t="shared" si="164"/>
        <v>0</v>
      </c>
      <c r="V112" s="274"/>
      <c r="W112" s="275"/>
      <c r="X112" s="275"/>
      <c r="Y112" s="275"/>
      <c r="Z112" s="275"/>
      <c r="AA112" s="275"/>
      <c r="AB112" s="276"/>
      <c r="AC112" s="277">
        <f ca="1" t="shared" si="165"/>
      </c>
      <c r="AD112" s="278"/>
      <c r="AE112" s="279">
        <f ca="1" t="shared" si="179"/>
      </c>
      <c r="AF112" s="280"/>
      <c r="AG112" s="29">
        <f t="shared" si="166"/>
        <v>1</v>
      </c>
      <c r="AH112" s="29">
        <f t="shared" si="167"/>
        <v>0</v>
      </c>
      <c r="AI112" s="29">
        <f t="shared" si="168"/>
        <v>1</v>
      </c>
      <c r="AJ112" s="29">
        <f t="shared" si="169"/>
        <v>0</v>
      </c>
      <c r="AK112" s="29">
        <f t="shared" si="170"/>
        <v>0</v>
      </c>
      <c r="AL112" s="29">
        <f t="shared" si="171"/>
        <v>1</v>
      </c>
      <c r="AM112" s="29">
        <f t="shared" si="172"/>
        <v>1</v>
      </c>
      <c r="AN112" s="29">
        <f t="shared" si="173"/>
        <v>0</v>
      </c>
      <c r="AO112" s="29">
        <f t="shared" si="174"/>
        <v>0</v>
      </c>
      <c r="AP112" s="29">
        <f t="shared" si="175"/>
        <v>0</v>
      </c>
    </row>
    <row r="113" spans="22:29" ht="12.75">
      <c r="V113" s="30"/>
      <c r="W113" s="30"/>
      <c r="X113" s="15"/>
      <c r="Y113" s="15"/>
      <c r="Z113" s="15"/>
      <c r="AA113" s="15"/>
      <c r="AB113" s="15"/>
      <c r="AC113" s="15"/>
    </row>
    <row r="114" spans="22:23" ht="12.75">
      <c r="V114" s="30"/>
      <c r="W114" s="30"/>
    </row>
  </sheetData>
  <sheetProtection/>
  <mergeCells count="249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F31:G31"/>
    <mergeCell ref="H31:I31"/>
    <mergeCell ref="J31:K31"/>
    <mergeCell ref="L31:M31"/>
    <mergeCell ref="N31:O31"/>
    <mergeCell ref="P31:Q31"/>
    <mergeCell ref="R31:S31"/>
    <mergeCell ref="T31:U31"/>
    <mergeCell ref="V31:AC31"/>
    <mergeCell ref="V33:AB33"/>
    <mergeCell ref="AC33:AD33"/>
    <mergeCell ref="AE33:AF33"/>
    <mergeCell ref="V34:AB34"/>
    <mergeCell ref="AC34:AD34"/>
    <mergeCell ref="AE34:AF34"/>
    <mergeCell ref="V35:AB35"/>
    <mergeCell ref="AC35:AD35"/>
    <mergeCell ref="AE35:AF35"/>
    <mergeCell ref="V36:AB36"/>
    <mergeCell ref="AC36:AD36"/>
    <mergeCell ref="AE36:AF36"/>
    <mergeCell ref="V37:AB37"/>
    <mergeCell ref="AC37:AD37"/>
    <mergeCell ref="AE37:AF37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5:AB45"/>
    <mergeCell ref="AC45:AD45"/>
    <mergeCell ref="AE45:AF45"/>
    <mergeCell ref="V46:AB46"/>
    <mergeCell ref="AC46:AD46"/>
    <mergeCell ref="AE46:AF46"/>
    <mergeCell ref="V47:AB47"/>
    <mergeCell ref="AC47:AD47"/>
    <mergeCell ref="AE47:AF47"/>
    <mergeCell ref="V48:AB48"/>
    <mergeCell ref="AC48:AD48"/>
    <mergeCell ref="AE48:AF48"/>
    <mergeCell ref="V49:AB49"/>
    <mergeCell ref="AC49:AD49"/>
    <mergeCell ref="AE49:AF49"/>
    <mergeCell ref="V51:AB51"/>
    <mergeCell ref="AC51:AD51"/>
    <mergeCell ref="AE51:AF51"/>
    <mergeCell ref="V52:AB52"/>
    <mergeCell ref="AC52:AD52"/>
    <mergeCell ref="AE52:AF52"/>
    <mergeCell ref="V53:AB53"/>
    <mergeCell ref="AC53:AD53"/>
    <mergeCell ref="AE53:AF53"/>
    <mergeCell ref="V54:AB54"/>
    <mergeCell ref="AC54:AD54"/>
    <mergeCell ref="AE54:AF54"/>
    <mergeCell ref="V55:AB55"/>
    <mergeCell ref="AC55:AD55"/>
    <mergeCell ref="AE55:AF55"/>
    <mergeCell ref="V56:AB56"/>
    <mergeCell ref="AC56:AD56"/>
    <mergeCell ref="AE56:AF56"/>
    <mergeCell ref="V57:AB57"/>
    <mergeCell ref="AC57:AD57"/>
    <mergeCell ref="AE57:AF57"/>
    <mergeCell ref="V58:AB58"/>
    <mergeCell ref="AC58:AD58"/>
    <mergeCell ref="AE58:AF58"/>
    <mergeCell ref="V60:AB60"/>
    <mergeCell ref="AC60:AD60"/>
    <mergeCell ref="AE60:AF60"/>
    <mergeCell ref="V61:AB61"/>
    <mergeCell ref="AC61:AD61"/>
    <mergeCell ref="AE61:AF61"/>
    <mergeCell ref="V62:AB62"/>
    <mergeCell ref="AC62:AD62"/>
    <mergeCell ref="AE62:AF62"/>
    <mergeCell ref="V63:AB63"/>
    <mergeCell ref="AC63:AD63"/>
    <mergeCell ref="AE63:AF63"/>
    <mergeCell ref="V64:AB64"/>
    <mergeCell ref="AC64:AD64"/>
    <mergeCell ref="AE64:AF64"/>
    <mergeCell ref="V65:AB65"/>
    <mergeCell ref="AC65:AD65"/>
    <mergeCell ref="AE65:AF65"/>
    <mergeCell ref="V66:AB66"/>
    <mergeCell ref="AC66:AD66"/>
    <mergeCell ref="AE66:AF66"/>
    <mergeCell ref="V67:AB67"/>
    <mergeCell ref="AC67:AD67"/>
    <mergeCell ref="AE67:AF67"/>
    <mergeCell ref="V69:AB69"/>
    <mergeCell ref="AC69:AD69"/>
    <mergeCell ref="AE69:AF69"/>
    <mergeCell ref="V70:AB70"/>
    <mergeCell ref="AC70:AD70"/>
    <mergeCell ref="AE70:AF70"/>
    <mergeCell ref="V71:AB71"/>
    <mergeCell ref="AC71:AD71"/>
    <mergeCell ref="AE71:AF71"/>
    <mergeCell ref="V72:AB72"/>
    <mergeCell ref="AC72:AD72"/>
    <mergeCell ref="AE72:AF72"/>
    <mergeCell ref="V73:AB73"/>
    <mergeCell ref="AC73:AD73"/>
    <mergeCell ref="AE73:AF73"/>
    <mergeCell ref="V74:AB74"/>
    <mergeCell ref="AC74:AD74"/>
    <mergeCell ref="AE74:AF74"/>
    <mergeCell ref="V75:AB75"/>
    <mergeCell ref="AC75:AD75"/>
    <mergeCell ref="AE75:AF75"/>
    <mergeCell ref="V76:AB76"/>
    <mergeCell ref="AC76:AD76"/>
    <mergeCell ref="AE76:AF76"/>
    <mergeCell ref="V78:AB78"/>
    <mergeCell ref="AC78:AD78"/>
    <mergeCell ref="AE78:AF78"/>
    <mergeCell ref="V79:AB79"/>
    <mergeCell ref="AC79:AD79"/>
    <mergeCell ref="AE79:AF79"/>
    <mergeCell ref="V80:AB80"/>
    <mergeCell ref="AC80:AD80"/>
    <mergeCell ref="AE80:AF80"/>
    <mergeCell ref="V81:AB81"/>
    <mergeCell ref="AC81:AD81"/>
    <mergeCell ref="AE81:AF81"/>
    <mergeCell ref="V82:AB82"/>
    <mergeCell ref="AC82:AD82"/>
    <mergeCell ref="AE82:AF82"/>
    <mergeCell ref="V83:AB83"/>
    <mergeCell ref="AC83:AD83"/>
    <mergeCell ref="AE83:AF83"/>
    <mergeCell ref="V84:AB84"/>
    <mergeCell ref="AC84:AD84"/>
    <mergeCell ref="AE84:AF84"/>
    <mergeCell ref="V85:AB85"/>
    <mergeCell ref="AC85:AD85"/>
    <mergeCell ref="AE85:AF85"/>
    <mergeCell ref="V87:AB87"/>
    <mergeCell ref="AC87:AD87"/>
    <mergeCell ref="AE87:AF87"/>
    <mergeCell ref="V88:AB88"/>
    <mergeCell ref="AC88:AD88"/>
    <mergeCell ref="AE88:AF88"/>
    <mergeCell ref="V89:AB89"/>
    <mergeCell ref="AC89:AD89"/>
    <mergeCell ref="AE89:AF89"/>
    <mergeCell ref="V90:AB90"/>
    <mergeCell ref="AC90:AD90"/>
    <mergeCell ref="AE90:AF90"/>
    <mergeCell ref="V91:AB91"/>
    <mergeCell ref="AC91:AD91"/>
    <mergeCell ref="AE91:AF91"/>
    <mergeCell ref="V92:AB92"/>
    <mergeCell ref="AC92:AD92"/>
    <mergeCell ref="AE92:AF92"/>
    <mergeCell ref="V93:AB93"/>
    <mergeCell ref="AC93:AD93"/>
    <mergeCell ref="AE93:AF93"/>
    <mergeCell ref="V94:AB94"/>
    <mergeCell ref="AC94:AD94"/>
    <mergeCell ref="AE94:AF94"/>
    <mergeCell ref="V96:AB96"/>
    <mergeCell ref="AC96:AD96"/>
    <mergeCell ref="AE96:AF96"/>
    <mergeCell ref="V97:AB97"/>
    <mergeCell ref="AC97:AD97"/>
    <mergeCell ref="AE97:AF97"/>
    <mergeCell ref="V98:AB98"/>
    <mergeCell ref="AC98:AD98"/>
    <mergeCell ref="AE98:AF98"/>
    <mergeCell ref="V99:AB99"/>
    <mergeCell ref="AC99:AD99"/>
    <mergeCell ref="AE99:AF99"/>
    <mergeCell ref="V100:AB100"/>
    <mergeCell ref="AC100:AD100"/>
    <mergeCell ref="AE100:AF100"/>
    <mergeCell ref="V101:AB101"/>
    <mergeCell ref="AC101:AD101"/>
    <mergeCell ref="AE101:AF101"/>
    <mergeCell ref="V102:AB102"/>
    <mergeCell ref="AC102:AD102"/>
    <mergeCell ref="AE102:AF102"/>
    <mergeCell ref="V103:AB103"/>
    <mergeCell ref="AC103:AD103"/>
    <mergeCell ref="AE103:AF103"/>
    <mergeCell ref="V105:AB105"/>
    <mergeCell ref="AC105:AD105"/>
    <mergeCell ref="AE105:AF105"/>
    <mergeCell ref="V106:AB106"/>
    <mergeCell ref="AC106:AD106"/>
    <mergeCell ref="AE106:AF106"/>
    <mergeCell ref="V107:AB107"/>
    <mergeCell ref="AC107:AD107"/>
    <mergeCell ref="AE107:AF107"/>
    <mergeCell ref="V108:AB108"/>
    <mergeCell ref="AC108:AD108"/>
    <mergeCell ref="AE108:AF108"/>
    <mergeCell ref="V109:AB109"/>
    <mergeCell ref="AC109:AD109"/>
    <mergeCell ref="AE109:AF109"/>
    <mergeCell ref="V112:AB112"/>
    <mergeCell ref="AC112:AD112"/>
    <mergeCell ref="AE112:AF112"/>
    <mergeCell ref="V110:AB110"/>
    <mergeCell ref="AC110:AD110"/>
    <mergeCell ref="AE110:AF110"/>
    <mergeCell ref="V111:AB111"/>
    <mergeCell ref="AC111:AD111"/>
    <mergeCell ref="AE111:AF111"/>
  </mergeCells>
  <printOptions/>
  <pageMargins left="0.41" right="0.56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0"/>
  <sheetViews>
    <sheetView tabSelected="1" zoomScalePageLayoutView="0" workbookViewId="0" topLeftCell="C1">
      <selection activeCell="P2" sqref="P2:Q2"/>
    </sheetView>
  </sheetViews>
  <sheetFormatPr defaultColWidth="11.421875" defaultRowHeight="12.75"/>
  <cols>
    <col min="1" max="1" width="5.7109375" style="14" customWidth="1"/>
    <col min="2" max="2" width="9.421875" style="0" customWidth="1"/>
    <col min="3" max="3" width="10.28125" style="15" customWidth="1"/>
    <col min="4" max="5" width="10.8515625" style="0" bestFit="1" customWidth="1"/>
    <col min="6" max="8" width="4.00390625" style="0" bestFit="1" customWidth="1"/>
    <col min="9" max="9" width="3.140625" style="0" bestFit="1" customWidth="1"/>
    <col min="10" max="10" width="4.00390625" style="0" bestFit="1" customWidth="1"/>
    <col min="11" max="11" width="3.140625" style="0" bestFit="1" customWidth="1"/>
    <col min="12" max="14" width="4.00390625" style="0" bestFit="1" customWidth="1"/>
    <col min="15" max="15" width="3.140625" style="0" bestFit="1" customWidth="1"/>
    <col min="16" max="23" width="4.00390625" style="0" bestFit="1" customWidth="1"/>
    <col min="24" max="24" width="4.57421875" style="0" bestFit="1" customWidth="1"/>
    <col min="25" max="25" width="3.28125" style="0" bestFit="1" customWidth="1"/>
    <col min="26" max="29" width="4.7109375" style="0" customWidth="1"/>
    <col min="30" max="30" width="5.7109375" style="0" customWidth="1"/>
    <col min="31" max="33" width="4.7109375" style="0" customWidth="1"/>
    <col min="34" max="34" width="4.7109375" style="15" customWidth="1"/>
    <col min="35" max="54" width="4.7109375" style="0" customWidth="1"/>
  </cols>
  <sheetData>
    <row r="1" spans="3:41" s="4" customFormat="1" ht="12.75" customHeight="1" thickBot="1">
      <c r="C1" s="2"/>
      <c r="D1" s="114"/>
      <c r="E1" s="114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4" ht="85.5" customHeight="1" thickBot="1">
      <c r="A2" s="6"/>
      <c r="B2" s="6"/>
      <c r="C2" s="7"/>
      <c r="D2" s="8"/>
      <c r="E2" s="9" t="s">
        <v>58</v>
      </c>
      <c r="F2" s="299" t="str">
        <f>E3</f>
        <v>Hochspeyer</v>
      </c>
      <c r="G2" s="300"/>
      <c r="H2" s="299" t="str">
        <f>E6</f>
        <v>TFC KL I</v>
      </c>
      <c r="I2" s="300"/>
      <c r="J2" s="299" t="str">
        <f>E9</f>
        <v>TFC KL II</v>
      </c>
      <c r="K2" s="300"/>
      <c r="L2" s="299" t="str">
        <f>E12</f>
        <v>Miesau</v>
      </c>
      <c r="M2" s="300"/>
      <c r="N2" s="299" t="str">
        <f>E15</f>
        <v>Rodenbach</v>
      </c>
      <c r="O2" s="300"/>
      <c r="P2" s="299" t="str">
        <f>E18</f>
        <v>Roßbach</v>
      </c>
      <c r="Q2" s="301"/>
      <c r="R2" s="321" t="s">
        <v>0</v>
      </c>
      <c r="S2" s="312"/>
      <c r="T2" s="313" t="s">
        <v>1</v>
      </c>
      <c r="U2" s="314"/>
      <c r="V2" s="307" t="s">
        <v>2</v>
      </c>
      <c r="W2" s="308"/>
      <c r="X2" s="10" t="s">
        <v>3</v>
      </c>
      <c r="Y2" s="11" t="s">
        <v>4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3"/>
      <c r="AU2" s="13"/>
      <c r="AV2" s="13"/>
      <c r="AW2" s="13"/>
      <c r="AX2" s="13"/>
      <c r="AY2" s="12"/>
      <c r="AZ2" s="6"/>
      <c r="BA2" s="6"/>
      <c r="BB2" s="6"/>
    </row>
    <row r="3" spans="4:51" ht="12.75" customHeight="1">
      <c r="D3" s="16"/>
      <c r="E3" s="296" t="s">
        <v>33</v>
      </c>
      <c r="F3" s="17" t="s">
        <v>5</v>
      </c>
      <c r="G3" s="18" t="s">
        <v>5</v>
      </c>
      <c r="H3" s="170">
        <f>P24</f>
        <v>75</v>
      </c>
      <c r="I3" s="186">
        <f>Q24</f>
        <v>0</v>
      </c>
      <c r="J3" s="168">
        <f>P25</f>
        <v>75</v>
      </c>
      <c r="K3" s="222">
        <f>Q25</f>
        <v>0</v>
      </c>
      <c r="L3" s="19">
        <f>P26</f>
        <v>75</v>
      </c>
      <c r="M3" s="23">
        <f>Q26</f>
        <v>53</v>
      </c>
      <c r="N3" s="17">
        <f>P27</f>
        <v>105</v>
      </c>
      <c r="O3" s="18">
        <f>Q27</f>
        <v>98</v>
      </c>
      <c r="P3" s="19">
        <f>P28</f>
        <v>75</v>
      </c>
      <c r="Q3" s="20">
        <f>Q28</f>
        <v>56</v>
      </c>
      <c r="R3" s="226">
        <f aca="true" t="shared" si="0" ref="R3:S5">SUM(H3,J3,L3,N3,P3,,,,,)</f>
        <v>405</v>
      </c>
      <c r="S3" s="227">
        <f t="shared" si="0"/>
        <v>207</v>
      </c>
      <c r="T3" s="227">
        <f>SUM(G6,G9,G12,G15,G18,,,,,)</f>
        <v>412</v>
      </c>
      <c r="U3" s="228">
        <f>SUM(F6,F9,F12,F15,F18,,,,,)</f>
        <v>351</v>
      </c>
      <c r="V3" s="25">
        <f>R3+T3</f>
        <v>817</v>
      </c>
      <c r="W3" s="26">
        <f aca="true" t="shared" si="1" ref="W3:W20">S3+U3</f>
        <v>558</v>
      </c>
      <c r="X3" s="27">
        <f>V3-W3</f>
        <v>259</v>
      </c>
      <c r="Y3" s="28">
        <f>IF(AD4&lt;AD19,AP4,AP4-1)</f>
        <v>2</v>
      </c>
      <c r="Z3" s="29"/>
      <c r="AA3" s="29"/>
      <c r="AB3" s="29">
        <f>V5*100-W5</f>
        <v>1596</v>
      </c>
      <c r="AC3" s="29">
        <f>X4</f>
        <v>19</v>
      </c>
      <c r="AD3" s="29">
        <f>V4</f>
        <v>27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29"/>
    </row>
    <row r="4" spans="4:51" ht="12.75" customHeight="1">
      <c r="D4" s="16"/>
      <c r="E4" s="297"/>
      <c r="F4" s="31" t="s">
        <v>5</v>
      </c>
      <c r="G4" s="32" t="s">
        <v>5</v>
      </c>
      <c r="H4" s="172">
        <f>R24</f>
        <v>3</v>
      </c>
      <c r="I4" s="187">
        <f>S24</f>
        <v>0</v>
      </c>
      <c r="J4" s="169">
        <f>R25</f>
        <v>3</v>
      </c>
      <c r="K4" s="223">
        <f>S25</f>
        <v>0</v>
      </c>
      <c r="L4" s="33">
        <f>R26</f>
        <v>3</v>
      </c>
      <c r="M4" s="37">
        <f>S26</f>
        <v>0</v>
      </c>
      <c r="N4" s="31">
        <f>R27</f>
        <v>2</v>
      </c>
      <c r="O4" s="32">
        <f>S27</f>
        <v>3</v>
      </c>
      <c r="P4" s="33">
        <f>R28</f>
        <v>3</v>
      </c>
      <c r="Q4" s="34">
        <f>S28</f>
        <v>0</v>
      </c>
      <c r="R4" s="229">
        <f t="shared" si="0"/>
        <v>14</v>
      </c>
      <c r="S4" s="230">
        <f t="shared" si="0"/>
        <v>3</v>
      </c>
      <c r="T4" s="230">
        <f>SUM(G7,G10,G13,G16,G19,,,,,)</f>
        <v>13</v>
      </c>
      <c r="U4" s="231">
        <f>SUM(F7,F10,F13,F16,F19,,,,,)</f>
        <v>5</v>
      </c>
      <c r="V4" s="39">
        <f aca="true" t="shared" si="2" ref="V4:V20">R4+T4</f>
        <v>27</v>
      </c>
      <c r="W4" s="40">
        <f t="shared" si="1"/>
        <v>8</v>
      </c>
      <c r="X4" s="41">
        <f>V4-W4</f>
        <v>19</v>
      </c>
      <c r="Y4" s="42"/>
      <c r="Z4" s="29"/>
      <c r="AA4" s="29"/>
      <c r="AB4" s="29"/>
      <c r="AC4" s="43"/>
      <c r="AD4" s="43">
        <f>AB3*10000+AC3*100+AD3</f>
        <v>15961927</v>
      </c>
      <c r="AE4" s="29"/>
      <c r="AF4" s="29"/>
      <c r="AG4" s="29"/>
      <c r="AH4" s="29">
        <f>IF(AD4&lt;AD7,11,10)</f>
        <v>10</v>
      </c>
      <c r="AI4" s="29">
        <f>IF(AD4&lt;AD10,AH4,AH4-1)</f>
        <v>9</v>
      </c>
      <c r="AJ4" s="29">
        <f>IF(AD4&lt;AD13,AI4,AI4-1)</f>
        <v>8</v>
      </c>
      <c r="AK4" s="29">
        <f>IF(AD4&lt;AD16,AJ4,AJ4-1)</f>
        <v>8</v>
      </c>
      <c r="AL4" s="29">
        <f>AK4-1</f>
        <v>7</v>
      </c>
      <c r="AM4" s="29">
        <f>AL4-1</f>
        <v>6</v>
      </c>
      <c r="AN4" s="29">
        <f>AM4-1</f>
        <v>5</v>
      </c>
      <c r="AO4" s="29">
        <f>AN4-1</f>
        <v>4</v>
      </c>
      <c r="AP4" s="29">
        <f>AO4-1</f>
        <v>3</v>
      </c>
      <c r="AQ4" s="29"/>
      <c r="AR4" s="29"/>
      <c r="AX4" s="30"/>
      <c r="AY4" s="29"/>
    </row>
    <row r="5" spans="4:51" ht="12.75" customHeight="1" thickBot="1">
      <c r="D5" s="16"/>
      <c r="E5" s="298"/>
      <c r="F5" s="44" t="s">
        <v>5</v>
      </c>
      <c r="G5" s="45" t="s">
        <v>5</v>
      </c>
      <c r="H5" s="192">
        <f>T24</f>
        <v>2</v>
      </c>
      <c r="I5" s="217">
        <f>U24</f>
        <v>0</v>
      </c>
      <c r="J5" s="224">
        <f>T25</f>
        <v>2</v>
      </c>
      <c r="K5" s="225">
        <f>U25</f>
        <v>0</v>
      </c>
      <c r="L5" s="46">
        <f>T26</f>
        <v>2</v>
      </c>
      <c r="M5" s="50">
        <f>U26</f>
        <v>0</v>
      </c>
      <c r="N5" s="44">
        <f>T27</f>
        <v>0</v>
      </c>
      <c r="O5" s="45">
        <f>U27</f>
        <v>2</v>
      </c>
      <c r="P5" s="46">
        <f>T28</f>
        <v>2</v>
      </c>
      <c r="Q5" s="47">
        <f>U28</f>
        <v>0</v>
      </c>
      <c r="R5" s="232">
        <f t="shared" si="0"/>
        <v>8</v>
      </c>
      <c r="S5" s="233">
        <f t="shared" si="0"/>
        <v>2</v>
      </c>
      <c r="T5" s="233">
        <f>SUM(G8,G11,G14,G17,G20,,,,,)</f>
        <v>8</v>
      </c>
      <c r="U5" s="234">
        <f>SUM(F8,F11,F14,F17,F20,,,,,)</f>
        <v>2</v>
      </c>
      <c r="V5" s="52">
        <f t="shared" si="2"/>
        <v>16</v>
      </c>
      <c r="W5" s="53">
        <f t="shared" si="1"/>
        <v>4</v>
      </c>
      <c r="X5" s="54"/>
      <c r="Y5" s="55"/>
      <c r="Z5" s="29"/>
      <c r="AA5" s="29"/>
      <c r="AB5" s="29"/>
      <c r="AC5" s="4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X5" s="30"/>
      <c r="AY5" s="29"/>
    </row>
    <row r="6" spans="4:51" ht="12.75" customHeight="1">
      <c r="D6" s="16"/>
      <c r="E6" s="296" t="s">
        <v>34</v>
      </c>
      <c r="F6" s="19">
        <f>P30</f>
        <v>54</v>
      </c>
      <c r="G6" s="23">
        <f>Q30</f>
        <v>77</v>
      </c>
      <c r="H6" s="56" t="s">
        <v>5</v>
      </c>
      <c r="I6" s="57" t="s">
        <v>5</v>
      </c>
      <c r="J6" s="19">
        <f>P31</f>
        <v>109</v>
      </c>
      <c r="K6" s="23">
        <f>Q31</f>
        <v>98</v>
      </c>
      <c r="L6" s="56">
        <f>P32</f>
        <v>106</v>
      </c>
      <c r="M6" s="57">
        <f>Q32</f>
        <v>101</v>
      </c>
      <c r="N6" s="58">
        <f>P33</f>
        <v>47</v>
      </c>
      <c r="O6" s="115">
        <f>Q33</f>
        <v>76</v>
      </c>
      <c r="P6" s="56">
        <f>P34</f>
        <v>98</v>
      </c>
      <c r="Q6" s="113">
        <f>Q34</f>
        <v>76</v>
      </c>
      <c r="R6" s="235">
        <f aca="true" t="shared" si="3" ref="R6:S8">SUM(F6,J6,L6,N6,P6,,,,,)</f>
        <v>414</v>
      </c>
      <c r="S6" s="236">
        <f t="shared" si="3"/>
        <v>428</v>
      </c>
      <c r="T6" s="236">
        <f>SUM(I3,I9,I12,I15,I18,,,,,)</f>
        <v>294</v>
      </c>
      <c r="U6" s="237">
        <f>SUM(H3,H9,H12,H15,H18,,,,,)</f>
        <v>353</v>
      </c>
      <c r="V6" s="60">
        <f t="shared" si="2"/>
        <v>708</v>
      </c>
      <c r="W6" s="26">
        <f t="shared" si="1"/>
        <v>781</v>
      </c>
      <c r="X6" s="27">
        <f aca="true" t="shared" si="4" ref="X6:X19">V6-W6</f>
        <v>-73</v>
      </c>
      <c r="Y6" s="28">
        <f>IF(AD7&lt;AD4,AP7,AP7-1)</f>
        <v>4</v>
      </c>
      <c r="Z6" s="29"/>
      <c r="AA6" s="29"/>
      <c r="AB6" s="29">
        <f>V8*100-W8</f>
        <v>990</v>
      </c>
      <c r="AC6" s="29">
        <f>X7</f>
        <v>-3</v>
      </c>
      <c r="AD6" s="29">
        <f>V7</f>
        <v>17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X6" s="30"/>
      <c r="AY6" s="29"/>
    </row>
    <row r="7" spans="4:51" ht="12.75" customHeight="1">
      <c r="D7" s="16"/>
      <c r="E7" s="297"/>
      <c r="F7" s="33">
        <f>R30</f>
        <v>0</v>
      </c>
      <c r="G7" s="37">
        <f>S30</f>
        <v>3</v>
      </c>
      <c r="H7" s="31" t="s">
        <v>5</v>
      </c>
      <c r="I7" s="32" t="s">
        <v>5</v>
      </c>
      <c r="J7" s="33">
        <f>R31</f>
        <v>3</v>
      </c>
      <c r="K7" s="37">
        <f>S31</f>
        <v>2</v>
      </c>
      <c r="L7" s="31">
        <f>R32</f>
        <v>3</v>
      </c>
      <c r="M7" s="32">
        <f>S32</f>
        <v>2</v>
      </c>
      <c r="N7" s="33">
        <f>R33</f>
        <v>0</v>
      </c>
      <c r="O7" s="37">
        <f>S33</f>
        <v>3</v>
      </c>
      <c r="P7" s="31">
        <f>R34</f>
        <v>3</v>
      </c>
      <c r="Q7" s="38">
        <f>S34</f>
        <v>1</v>
      </c>
      <c r="R7" s="229">
        <f t="shared" si="3"/>
        <v>9</v>
      </c>
      <c r="S7" s="230">
        <f t="shared" si="3"/>
        <v>11</v>
      </c>
      <c r="T7" s="236">
        <f>SUM(I4,I10,I13,I16,I19,,,,,)</f>
        <v>8</v>
      </c>
      <c r="U7" s="231">
        <f>SUM(H4,H10,H13,H16,H19,,,,,)</f>
        <v>9</v>
      </c>
      <c r="V7" s="39">
        <f t="shared" si="2"/>
        <v>17</v>
      </c>
      <c r="W7" s="40">
        <f t="shared" si="1"/>
        <v>20</v>
      </c>
      <c r="X7" s="41">
        <f t="shared" si="4"/>
        <v>-3</v>
      </c>
      <c r="Y7" s="42"/>
      <c r="Z7" s="29"/>
      <c r="AA7" s="29"/>
      <c r="AB7" s="29"/>
      <c r="AC7" s="43"/>
      <c r="AD7" s="43">
        <f>AB6*10000+AC6*100+AD6</f>
        <v>9899717</v>
      </c>
      <c r="AE7" s="29"/>
      <c r="AF7" s="29"/>
      <c r="AG7" s="29"/>
      <c r="AH7" s="29">
        <f>IF(AD7&lt;AD10,11,10)</f>
        <v>10</v>
      </c>
      <c r="AI7" s="29">
        <f>IF(AD7&lt;AD13,AH7,AH7-1)</f>
        <v>10</v>
      </c>
      <c r="AJ7" s="29">
        <f>IF(AD7&lt;AD16,AI7,AI7-1)</f>
        <v>10</v>
      </c>
      <c r="AK7" s="29">
        <f>IF(AD7&lt;AD19,AJ7,AJ7-1)</f>
        <v>9</v>
      </c>
      <c r="AL7" s="29">
        <f>AK7-1</f>
        <v>8</v>
      </c>
      <c r="AM7" s="29">
        <f>AL7-1</f>
        <v>7</v>
      </c>
      <c r="AN7" s="29">
        <f>AM7-1</f>
        <v>6</v>
      </c>
      <c r="AO7" s="29">
        <f>AN7-1</f>
        <v>5</v>
      </c>
      <c r="AP7" s="29">
        <f>AO7-1</f>
        <v>4</v>
      </c>
      <c r="AQ7" s="29"/>
      <c r="AR7" s="29"/>
      <c r="AX7" s="30"/>
      <c r="AY7" s="29"/>
    </row>
    <row r="8" spans="4:51" ht="12.75" customHeight="1" thickBot="1">
      <c r="D8" s="16"/>
      <c r="E8" s="298"/>
      <c r="F8" s="46">
        <f>T30</f>
        <v>0</v>
      </c>
      <c r="G8" s="50">
        <f>U30</f>
        <v>2</v>
      </c>
      <c r="H8" s="44" t="s">
        <v>5</v>
      </c>
      <c r="I8" s="45" t="s">
        <v>5</v>
      </c>
      <c r="J8" s="46">
        <f>T31</f>
        <v>2</v>
      </c>
      <c r="K8" s="50">
        <f>U31</f>
        <v>0</v>
      </c>
      <c r="L8" s="44">
        <f>T32</f>
        <v>2</v>
      </c>
      <c r="M8" s="45">
        <f>U32</f>
        <v>0</v>
      </c>
      <c r="N8" s="46">
        <f>T33</f>
        <v>0</v>
      </c>
      <c r="O8" s="50">
        <f>U33</f>
        <v>2</v>
      </c>
      <c r="P8" s="44">
        <f>T34</f>
        <v>2</v>
      </c>
      <c r="Q8" s="51">
        <f>U34</f>
        <v>0</v>
      </c>
      <c r="R8" s="232">
        <f t="shared" si="3"/>
        <v>6</v>
      </c>
      <c r="S8" s="233">
        <f t="shared" si="3"/>
        <v>4</v>
      </c>
      <c r="T8" s="236">
        <f>SUM(I5,I11,I14,I17,I20,,,,,)</f>
        <v>4</v>
      </c>
      <c r="U8" s="234">
        <f>SUM(H5,H11,H14,H17,H20,,,,,)</f>
        <v>6</v>
      </c>
      <c r="V8" s="52">
        <f t="shared" si="2"/>
        <v>10</v>
      </c>
      <c r="W8" s="53">
        <f t="shared" si="1"/>
        <v>10</v>
      </c>
      <c r="X8" s="54"/>
      <c r="Y8" s="55"/>
      <c r="Z8" s="29"/>
      <c r="AA8" s="29"/>
      <c r="AB8" s="29"/>
      <c r="AC8" s="4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X8" s="30"/>
      <c r="AY8" s="29"/>
    </row>
    <row r="9" spans="4:51" ht="12.75" customHeight="1">
      <c r="D9" s="16"/>
      <c r="E9" s="296" t="s">
        <v>35</v>
      </c>
      <c r="F9" s="17">
        <f>P36</f>
        <v>40</v>
      </c>
      <c r="G9" s="18">
        <f>Q36</f>
        <v>75</v>
      </c>
      <c r="H9" s="19">
        <f>P37</f>
        <v>41</v>
      </c>
      <c r="I9" s="23">
        <f>Q37</f>
        <v>75</v>
      </c>
      <c r="J9" s="17" t="s">
        <v>5</v>
      </c>
      <c r="K9" s="18" t="s">
        <v>5</v>
      </c>
      <c r="L9" s="170">
        <f>P38</f>
        <v>0</v>
      </c>
      <c r="M9" s="171">
        <f>Q38</f>
        <v>75</v>
      </c>
      <c r="N9" s="180">
        <f>P39</f>
        <v>0</v>
      </c>
      <c r="O9" s="181">
        <f>Q39</f>
        <v>75</v>
      </c>
      <c r="P9" s="19">
        <f>P40</f>
        <v>84</v>
      </c>
      <c r="Q9" s="20">
        <f>Q40</f>
        <v>97</v>
      </c>
      <c r="R9" s="226">
        <f>SUM(F9,H9,L9,N9,P9,,,,,)</f>
        <v>165</v>
      </c>
      <c r="S9" s="227">
        <f>SUM(G9,I9,M9,O9,Q9,,,,)</f>
        <v>397</v>
      </c>
      <c r="T9" s="227">
        <f>SUM(K3,K6,K12,K15,K18,,,,)</f>
        <v>220</v>
      </c>
      <c r="U9" s="228">
        <f>SUM(J3,J6,J12,J15,J18,,,,,)</f>
        <v>431</v>
      </c>
      <c r="V9" s="60">
        <f t="shared" si="2"/>
        <v>385</v>
      </c>
      <c r="W9" s="26">
        <f t="shared" si="1"/>
        <v>828</v>
      </c>
      <c r="X9" s="27">
        <f t="shared" si="4"/>
        <v>-443</v>
      </c>
      <c r="Y9" s="28">
        <f>IF(AD10&lt;AD7,AP10,AP10-1)</f>
        <v>6</v>
      </c>
      <c r="Z9" s="29"/>
      <c r="AA9" s="29"/>
      <c r="AB9" s="29">
        <f>V11*100-W11</f>
        <v>-20</v>
      </c>
      <c r="AC9" s="29">
        <f>X10</f>
        <v>-26</v>
      </c>
      <c r="AD9" s="29">
        <f>V10</f>
        <v>4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X9" s="30"/>
      <c r="AY9" s="29"/>
    </row>
    <row r="10" spans="4:51" ht="12.75" customHeight="1">
      <c r="D10" s="16"/>
      <c r="E10" s="297"/>
      <c r="F10" s="31">
        <f>R36</f>
        <v>0</v>
      </c>
      <c r="G10" s="32">
        <f>S36</f>
        <v>3</v>
      </c>
      <c r="H10" s="33">
        <f>R37</f>
        <v>0</v>
      </c>
      <c r="I10" s="37">
        <f>S37</f>
        <v>3</v>
      </c>
      <c r="J10" s="31" t="s">
        <v>5</v>
      </c>
      <c r="K10" s="32" t="s">
        <v>5</v>
      </c>
      <c r="L10" s="172">
        <f>R38</f>
        <v>0</v>
      </c>
      <c r="M10" s="173">
        <f>S38</f>
        <v>3</v>
      </c>
      <c r="N10" s="182">
        <f>R39</f>
        <v>0</v>
      </c>
      <c r="O10" s="183">
        <f>S39</f>
        <v>3</v>
      </c>
      <c r="P10" s="33">
        <f>R40</f>
        <v>1</v>
      </c>
      <c r="Q10" s="34">
        <f>S40</f>
        <v>3</v>
      </c>
      <c r="R10" s="229">
        <f>SUM(F10,H10,L10,N10,P10,,,,,)</f>
        <v>1</v>
      </c>
      <c r="S10" s="230">
        <f>SUM(G10,I10,M10,O10,Q10,,,,,)</f>
        <v>15</v>
      </c>
      <c r="T10" s="230">
        <f>SUM(K4,K7,K13,K16,K19,,,,)</f>
        <v>3</v>
      </c>
      <c r="U10" s="231">
        <f>SUM(J4,J7,J13,J16,J19,,,,,)</f>
        <v>15</v>
      </c>
      <c r="V10" s="39">
        <f t="shared" si="2"/>
        <v>4</v>
      </c>
      <c r="W10" s="40">
        <f t="shared" si="1"/>
        <v>30</v>
      </c>
      <c r="X10" s="41">
        <f t="shared" si="4"/>
        <v>-26</v>
      </c>
      <c r="Y10" s="42"/>
      <c r="Z10" s="29"/>
      <c r="AA10" s="29"/>
      <c r="AB10" s="29"/>
      <c r="AC10" s="43"/>
      <c r="AD10" s="43">
        <f>AB9*10000+AC9*100+AD9</f>
        <v>-202596</v>
      </c>
      <c r="AE10" s="29"/>
      <c r="AF10" s="29"/>
      <c r="AG10" s="29"/>
      <c r="AH10" s="29">
        <f>IF(AD10&lt;AD13,11,10)</f>
        <v>11</v>
      </c>
      <c r="AI10" s="29">
        <f>IF(AD10&lt;AD16,AH10,AH10-1)</f>
        <v>11</v>
      </c>
      <c r="AJ10" s="29">
        <f>IF(AD10&lt;AD19,AI10,AI10-1)</f>
        <v>11</v>
      </c>
      <c r="AK10" s="29">
        <f>IF(AD10&lt;AD4,AJ10,AJ10-1)</f>
        <v>11</v>
      </c>
      <c r="AL10" s="29">
        <f>AK10-1</f>
        <v>10</v>
      </c>
      <c r="AM10" s="29">
        <f>AL10-1</f>
        <v>9</v>
      </c>
      <c r="AN10" s="29">
        <f>AM10-1</f>
        <v>8</v>
      </c>
      <c r="AO10" s="29">
        <f>AN10-1</f>
        <v>7</v>
      </c>
      <c r="AP10" s="29">
        <f>AO10-1</f>
        <v>6</v>
      </c>
      <c r="AQ10" s="29"/>
      <c r="AR10" s="29"/>
      <c r="AX10" s="30"/>
      <c r="AY10" s="29"/>
    </row>
    <row r="11" spans="4:51" ht="12.75" customHeight="1" thickBot="1">
      <c r="D11" s="16"/>
      <c r="E11" s="298"/>
      <c r="F11" s="61">
        <f>T36</f>
        <v>0</v>
      </c>
      <c r="G11" s="62">
        <f>U36</f>
        <v>2</v>
      </c>
      <c r="H11" s="63">
        <f>T37</f>
        <v>0</v>
      </c>
      <c r="I11" s="64">
        <f>U37</f>
        <v>2</v>
      </c>
      <c r="J11" s="61" t="s">
        <v>5</v>
      </c>
      <c r="K11" s="62" t="s">
        <v>5</v>
      </c>
      <c r="L11" s="174">
        <f>T38</f>
        <v>0</v>
      </c>
      <c r="M11" s="175">
        <f>U38</f>
        <v>2</v>
      </c>
      <c r="N11" s="218">
        <f>T39</f>
        <v>0</v>
      </c>
      <c r="O11" s="219">
        <f>U39</f>
        <v>2</v>
      </c>
      <c r="P11" s="63">
        <f>T40</f>
        <v>0</v>
      </c>
      <c r="Q11" s="68">
        <f>U40</f>
        <v>2</v>
      </c>
      <c r="R11" s="238">
        <f>SUM(F11,H11,L11,N11,P11,,,,,)</f>
        <v>0</v>
      </c>
      <c r="S11" s="239">
        <f>SUM(G11,I11,M11,O11,Q11,,,,,)</f>
        <v>10</v>
      </c>
      <c r="T11" s="239">
        <f>SUM(K5,K8,K14,K17,K20,,,,,)</f>
        <v>0</v>
      </c>
      <c r="U11" s="240">
        <f>SUM(J5,J8,J14,J17,J20,,,,)</f>
        <v>10</v>
      </c>
      <c r="V11" s="66">
        <f t="shared" si="2"/>
        <v>0</v>
      </c>
      <c r="W11" s="67">
        <f t="shared" si="1"/>
        <v>20</v>
      </c>
      <c r="X11" s="54"/>
      <c r="Y11" s="55"/>
      <c r="Z11" s="29"/>
      <c r="AA11" s="29"/>
      <c r="AB11" s="29"/>
      <c r="AC11" s="43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X11" s="30"/>
      <c r="AY11" s="29"/>
    </row>
    <row r="12" spans="4:51" ht="12.75" customHeight="1">
      <c r="D12" s="16"/>
      <c r="E12" s="296" t="s">
        <v>23</v>
      </c>
      <c r="F12" s="19">
        <f>P42</f>
        <v>104</v>
      </c>
      <c r="G12" s="23">
        <f>Q42</f>
        <v>117</v>
      </c>
      <c r="H12" s="17">
        <f>P43</f>
        <v>75</v>
      </c>
      <c r="I12" s="18">
        <f>Q43</f>
        <v>53</v>
      </c>
      <c r="J12" s="19">
        <f>P44</f>
        <v>97</v>
      </c>
      <c r="K12" s="23">
        <f>Q44</f>
        <v>83</v>
      </c>
      <c r="L12" s="17" t="s">
        <v>5</v>
      </c>
      <c r="M12" s="18" t="s">
        <v>5</v>
      </c>
      <c r="N12" s="19">
        <f>P45</f>
        <v>81</v>
      </c>
      <c r="O12" s="23">
        <f>Q45</f>
        <v>90</v>
      </c>
      <c r="P12" s="17">
        <f>P46</f>
        <v>75</v>
      </c>
      <c r="Q12" s="24">
        <f>Q46</f>
        <v>48</v>
      </c>
      <c r="R12" s="226">
        <f aca="true" t="shared" si="5" ref="R12:S14">SUM(F12,H12,J12,N12,P12,,,,,)</f>
        <v>432</v>
      </c>
      <c r="S12" s="227">
        <f t="shared" si="5"/>
        <v>391</v>
      </c>
      <c r="T12" s="227">
        <f>SUM(M3,M6,M9,M15,M18,,,,,)</f>
        <v>352</v>
      </c>
      <c r="U12" s="228">
        <f>SUM(L3,L6,L9,L15,L18,,,,)</f>
        <v>295</v>
      </c>
      <c r="V12" s="60">
        <f t="shared" si="2"/>
        <v>784</v>
      </c>
      <c r="W12" s="26">
        <f t="shared" si="1"/>
        <v>686</v>
      </c>
      <c r="X12" s="27">
        <f t="shared" si="4"/>
        <v>98</v>
      </c>
      <c r="Y12" s="28">
        <f>IF(AD13&lt;AD10,AP13,AP13-1)</f>
        <v>3</v>
      </c>
      <c r="Z12" s="29"/>
      <c r="AA12" s="29"/>
      <c r="AB12" s="29">
        <f>V14*100-W14</f>
        <v>990</v>
      </c>
      <c r="AC12" s="29">
        <f>X13</f>
        <v>4</v>
      </c>
      <c r="AD12" s="29">
        <f>V13</f>
        <v>20</v>
      </c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X12" s="30"/>
      <c r="AY12" s="29"/>
    </row>
    <row r="13" spans="4:51" ht="12.75" customHeight="1">
      <c r="D13" s="16"/>
      <c r="E13" s="297"/>
      <c r="F13" s="33">
        <f>R42</f>
        <v>2</v>
      </c>
      <c r="G13" s="37">
        <f>S42</f>
        <v>3</v>
      </c>
      <c r="H13" s="31">
        <f>R43</f>
        <v>3</v>
      </c>
      <c r="I13" s="32">
        <f>S43</f>
        <v>0</v>
      </c>
      <c r="J13" s="33">
        <f>R44</f>
        <v>3</v>
      </c>
      <c r="K13" s="37">
        <f>S44</f>
        <v>1</v>
      </c>
      <c r="L13" s="31" t="s">
        <v>5</v>
      </c>
      <c r="M13" s="32" t="s">
        <v>5</v>
      </c>
      <c r="N13" s="33">
        <f>R45</f>
        <v>1</v>
      </c>
      <c r="O13" s="37">
        <f>S45</f>
        <v>3</v>
      </c>
      <c r="P13" s="31">
        <f>R46</f>
        <v>3</v>
      </c>
      <c r="Q13" s="38">
        <f>S46</f>
        <v>0</v>
      </c>
      <c r="R13" s="229">
        <f t="shared" si="5"/>
        <v>12</v>
      </c>
      <c r="S13" s="230">
        <f t="shared" si="5"/>
        <v>7</v>
      </c>
      <c r="T13" s="230">
        <f>SUM(M4,M7,M10,M16,M19,,,,,)</f>
        <v>8</v>
      </c>
      <c r="U13" s="231">
        <f>SUM(L4,L7,L10,L16,L19,,,,,)</f>
        <v>9</v>
      </c>
      <c r="V13" s="39">
        <f t="shared" si="2"/>
        <v>20</v>
      </c>
      <c r="W13" s="40">
        <f t="shared" si="1"/>
        <v>16</v>
      </c>
      <c r="X13" s="41">
        <f t="shared" si="4"/>
        <v>4</v>
      </c>
      <c r="Y13" s="42"/>
      <c r="Z13" s="29"/>
      <c r="AA13" s="29"/>
      <c r="AB13" s="29"/>
      <c r="AC13" s="43"/>
      <c r="AD13" s="43">
        <f>AB12*10000+AC12*100+AD12</f>
        <v>9900420</v>
      </c>
      <c r="AE13" s="29"/>
      <c r="AF13" s="29"/>
      <c r="AG13" s="29"/>
      <c r="AH13" s="29">
        <f>IF(AD13&lt;AD16,11,10)</f>
        <v>11</v>
      </c>
      <c r="AI13" s="29">
        <f>IF(AD13&lt;AD19,AH13,AH13-1)</f>
        <v>10</v>
      </c>
      <c r="AJ13" s="29">
        <f>IF(AD13&lt;AD4,AI13,AI13-1)</f>
        <v>10</v>
      </c>
      <c r="AK13" s="29">
        <f>IF(AD13&lt;AD7,AJ13,AJ13-1)</f>
        <v>9</v>
      </c>
      <c r="AL13" s="29">
        <f>AK13-1</f>
        <v>8</v>
      </c>
      <c r="AM13" s="29">
        <f>AL13-1</f>
        <v>7</v>
      </c>
      <c r="AN13" s="29">
        <f>AM13-1</f>
        <v>6</v>
      </c>
      <c r="AO13" s="29">
        <f>AN13-1</f>
        <v>5</v>
      </c>
      <c r="AP13" s="29">
        <f>AO13-1</f>
        <v>4</v>
      </c>
      <c r="AQ13" s="29"/>
      <c r="AR13" s="29"/>
      <c r="AX13" s="30"/>
      <c r="AY13" s="29"/>
    </row>
    <row r="14" spans="4:51" ht="12.75" customHeight="1" thickBot="1">
      <c r="D14" s="16"/>
      <c r="E14" s="298"/>
      <c r="F14" s="63">
        <f>T42</f>
        <v>0</v>
      </c>
      <c r="G14" s="64">
        <f>U42</f>
        <v>2</v>
      </c>
      <c r="H14" s="61">
        <f>T43</f>
        <v>2</v>
      </c>
      <c r="I14" s="62">
        <f>U43</f>
        <v>0</v>
      </c>
      <c r="J14" s="63">
        <f>T44</f>
        <v>2</v>
      </c>
      <c r="K14" s="64">
        <f>U44</f>
        <v>0</v>
      </c>
      <c r="L14" s="61" t="s">
        <v>5</v>
      </c>
      <c r="M14" s="62" t="s">
        <v>5</v>
      </c>
      <c r="N14" s="63">
        <f>T45</f>
        <v>0</v>
      </c>
      <c r="O14" s="64">
        <f>U45</f>
        <v>2</v>
      </c>
      <c r="P14" s="61">
        <f>T46</f>
        <v>2</v>
      </c>
      <c r="Q14" s="65">
        <f>U46</f>
        <v>0</v>
      </c>
      <c r="R14" s="238">
        <f t="shared" si="5"/>
        <v>6</v>
      </c>
      <c r="S14" s="239">
        <f t="shared" si="5"/>
        <v>4</v>
      </c>
      <c r="T14" s="239">
        <f>SUM(M5,M8,M11,M17,M20,,,,,)</f>
        <v>4</v>
      </c>
      <c r="U14" s="240">
        <f>SUM(L5,L8,L11,L17,L20,,,,,)</f>
        <v>6</v>
      </c>
      <c r="V14" s="66">
        <f t="shared" si="2"/>
        <v>10</v>
      </c>
      <c r="W14" s="67">
        <f t="shared" si="1"/>
        <v>10</v>
      </c>
      <c r="X14" s="54"/>
      <c r="Y14" s="55"/>
      <c r="Z14" s="29"/>
      <c r="AA14" s="29"/>
      <c r="AB14" s="29"/>
      <c r="AC14" s="43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X14" s="30"/>
      <c r="AY14" s="29"/>
    </row>
    <row r="15" spans="4:51" ht="12.75" customHeight="1">
      <c r="D15" s="16"/>
      <c r="E15" s="296" t="s">
        <v>27</v>
      </c>
      <c r="F15" s="17">
        <f>P48</f>
        <v>97</v>
      </c>
      <c r="G15" s="18">
        <f>Q48</f>
        <v>67</v>
      </c>
      <c r="H15" s="19">
        <f>P49</f>
        <v>103</v>
      </c>
      <c r="I15" s="23">
        <f>Q49</f>
        <v>91</v>
      </c>
      <c r="J15" s="17">
        <f>P50</f>
        <v>75</v>
      </c>
      <c r="K15" s="18">
        <f>Q50</f>
        <v>39</v>
      </c>
      <c r="L15" s="19">
        <f>P51</f>
        <v>75</v>
      </c>
      <c r="M15" s="23">
        <f>Q51</f>
        <v>48</v>
      </c>
      <c r="N15" s="17" t="s">
        <v>5</v>
      </c>
      <c r="O15" s="18" t="s">
        <v>5</v>
      </c>
      <c r="P15" s="19">
        <f>P52</f>
        <v>75</v>
      </c>
      <c r="Q15" s="20">
        <f>Q52</f>
        <v>43</v>
      </c>
      <c r="R15" s="226">
        <f>SUM(F15,H15,J15,L15,P15,,,,,)</f>
        <v>425</v>
      </c>
      <c r="S15" s="227">
        <f>SUM(G15,I15,K15,M15,Q15,,,,,)</f>
        <v>288</v>
      </c>
      <c r="T15" s="227">
        <f>SUM(O3,O6,O9,O12,O18,,,,,)</f>
        <v>339</v>
      </c>
      <c r="U15" s="228">
        <f>SUM(N3,N6,N9,N12,N18,,,,,)</f>
        <v>308</v>
      </c>
      <c r="V15" s="60">
        <f t="shared" si="2"/>
        <v>764</v>
      </c>
      <c r="W15" s="26">
        <f t="shared" si="1"/>
        <v>596</v>
      </c>
      <c r="X15" s="27">
        <f t="shared" si="4"/>
        <v>168</v>
      </c>
      <c r="Y15" s="28">
        <f>IF(AD16&lt;AD13,AP16,AP16-1)</f>
        <v>1</v>
      </c>
      <c r="Z15" s="29"/>
      <c r="AA15" s="29"/>
      <c r="AB15" s="29">
        <f>V17*100-W17</f>
        <v>1798</v>
      </c>
      <c r="AC15" s="29">
        <f>X16</f>
        <v>18</v>
      </c>
      <c r="AD15" s="29">
        <f>V16</f>
        <v>27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X15" s="30"/>
      <c r="AY15" s="29"/>
    </row>
    <row r="16" spans="4:51" ht="12.75" customHeight="1">
      <c r="D16" s="16"/>
      <c r="E16" s="297"/>
      <c r="F16" s="31">
        <f>R48</f>
        <v>3</v>
      </c>
      <c r="G16" s="32">
        <f>S48</f>
        <v>1</v>
      </c>
      <c r="H16" s="33">
        <f>R49</f>
        <v>3</v>
      </c>
      <c r="I16" s="37">
        <f>S49</f>
        <v>2</v>
      </c>
      <c r="J16" s="31">
        <f>R50</f>
        <v>3</v>
      </c>
      <c r="K16" s="32">
        <f>S50</f>
        <v>0</v>
      </c>
      <c r="L16" s="33">
        <f>R51</f>
        <v>3</v>
      </c>
      <c r="M16" s="37">
        <f>S51</f>
        <v>0</v>
      </c>
      <c r="N16" s="31" t="s">
        <v>5</v>
      </c>
      <c r="O16" s="32" t="s">
        <v>5</v>
      </c>
      <c r="P16" s="33">
        <f>R52</f>
        <v>3</v>
      </c>
      <c r="Q16" s="34">
        <f>S52</f>
        <v>0</v>
      </c>
      <c r="R16" s="229">
        <f>SUM(F16,H16,J16,L16,P16,,,,,)</f>
        <v>15</v>
      </c>
      <c r="S16" s="230">
        <f>SUM(G16,I16,K16,M16,Q16,,,,,)</f>
        <v>3</v>
      </c>
      <c r="T16" s="230">
        <f>SUM(O4,O7,O10,O13,O19,,,,,)</f>
        <v>12</v>
      </c>
      <c r="U16" s="231">
        <f>SUM(N4,N7,N10,N13,N19,,,,,)</f>
        <v>6</v>
      </c>
      <c r="V16" s="39">
        <f t="shared" si="2"/>
        <v>27</v>
      </c>
      <c r="W16" s="40">
        <f t="shared" si="1"/>
        <v>9</v>
      </c>
      <c r="X16" s="41">
        <f t="shared" si="4"/>
        <v>18</v>
      </c>
      <c r="Y16" s="42"/>
      <c r="Z16" s="29"/>
      <c r="AA16" s="29"/>
      <c r="AB16" s="29"/>
      <c r="AC16" s="43"/>
      <c r="AD16" s="43">
        <f>AB15*10000+AC15*100+AD15</f>
        <v>17981827</v>
      </c>
      <c r="AE16" s="29"/>
      <c r="AF16" s="29"/>
      <c r="AG16" s="29"/>
      <c r="AH16" s="29">
        <f>IF(AD16&lt;AD19,11,10)</f>
        <v>10</v>
      </c>
      <c r="AI16" s="29">
        <f>IF(AD16&lt;AD4,AH16,AH16-1)</f>
        <v>9</v>
      </c>
      <c r="AJ16" s="29">
        <f>IF(AD16&lt;AD7,AI16,AI16-1)</f>
        <v>8</v>
      </c>
      <c r="AK16" s="29">
        <f>IF(AD16&lt;AD10,AJ16,AJ16-1)</f>
        <v>7</v>
      </c>
      <c r="AL16" s="29">
        <f>AK16-1</f>
        <v>6</v>
      </c>
      <c r="AM16" s="29">
        <f>AL16-1</f>
        <v>5</v>
      </c>
      <c r="AN16" s="29">
        <f>AM16-1</f>
        <v>4</v>
      </c>
      <c r="AO16" s="29">
        <f>AN16-1</f>
        <v>3</v>
      </c>
      <c r="AP16" s="29">
        <f>AO16-1</f>
        <v>2</v>
      </c>
      <c r="AQ16" s="29"/>
      <c r="AR16" s="29"/>
      <c r="AX16" s="30"/>
      <c r="AY16" s="29"/>
    </row>
    <row r="17" spans="4:51" ht="12.75" customHeight="1" thickBot="1">
      <c r="D17" s="16"/>
      <c r="E17" s="298"/>
      <c r="F17" s="61">
        <f>T48</f>
        <v>2</v>
      </c>
      <c r="G17" s="62">
        <f>U48</f>
        <v>0</v>
      </c>
      <c r="H17" s="63">
        <f>T49</f>
        <v>2</v>
      </c>
      <c r="I17" s="64">
        <f>U49</f>
        <v>0</v>
      </c>
      <c r="J17" s="61">
        <f>T50</f>
        <v>2</v>
      </c>
      <c r="K17" s="62">
        <f>U50</f>
        <v>0</v>
      </c>
      <c r="L17" s="63">
        <f>T51</f>
        <v>2</v>
      </c>
      <c r="M17" s="64">
        <f>U51</f>
        <v>0</v>
      </c>
      <c r="N17" s="61" t="s">
        <v>5</v>
      </c>
      <c r="O17" s="62" t="s">
        <v>5</v>
      </c>
      <c r="P17" s="63">
        <f>T52</f>
        <v>2</v>
      </c>
      <c r="Q17" s="68">
        <f>U52</f>
        <v>0</v>
      </c>
      <c r="R17" s="238">
        <f>SUM(F17,H17,J17,L17,P17,,,,,)</f>
        <v>10</v>
      </c>
      <c r="S17" s="239">
        <f>SUM(G17,I17,K17,M17,Q17,,,,)</f>
        <v>0</v>
      </c>
      <c r="T17" s="239">
        <f>SUM(O5,O8,O11,O14,O20,,,,,)</f>
        <v>8</v>
      </c>
      <c r="U17" s="240">
        <f>SUM(N5,N8,N11,N14,N20,,,,,)</f>
        <v>2</v>
      </c>
      <c r="V17" s="66">
        <f t="shared" si="2"/>
        <v>18</v>
      </c>
      <c r="W17" s="67">
        <f t="shared" si="1"/>
        <v>2</v>
      </c>
      <c r="X17" s="54"/>
      <c r="Y17" s="55"/>
      <c r="Z17" s="29"/>
      <c r="AA17" s="29"/>
      <c r="AB17" s="29"/>
      <c r="AC17" s="43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X17" s="30"/>
      <c r="AY17" s="29"/>
    </row>
    <row r="18" spans="4:51" ht="12.75" customHeight="1">
      <c r="D18" s="16"/>
      <c r="E18" s="296" t="s">
        <v>24</v>
      </c>
      <c r="F18" s="19">
        <f>P54</f>
        <v>56</v>
      </c>
      <c r="G18" s="23">
        <f>Q54</f>
        <v>76</v>
      </c>
      <c r="H18" s="17">
        <f>P55</f>
        <v>59</v>
      </c>
      <c r="I18" s="18">
        <f>Q55</f>
        <v>75</v>
      </c>
      <c r="J18" s="170">
        <f>P56</f>
        <v>75</v>
      </c>
      <c r="K18" s="171">
        <f>Q56</f>
        <v>0</v>
      </c>
      <c r="L18" s="17">
        <f>P57</f>
        <v>39</v>
      </c>
      <c r="M18" s="18">
        <f>Q57</f>
        <v>75</v>
      </c>
      <c r="N18" s="170">
        <f>P58</f>
        <v>75</v>
      </c>
      <c r="O18" s="171">
        <f>Q58</f>
        <v>0</v>
      </c>
      <c r="P18" s="17" t="s">
        <v>5</v>
      </c>
      <c r="Q18" s="24" t="s">
        <v>5</v>
      </c>
      <c r="R18" s="226">
        <f aca="true" t="shared" si="6" ref="R18:S20">SUM(F18,H18,J18,L18,N18,,,,,)</f>
        <v>304</v>
      </c>
      <c r="S18" s="227">
        <f t="shared" si="6"/>
        <v>226</v>
      </c>
      <c r="T18" s="227">
        <f>SUM(Q3,Q6,Q9,Q12,Q15,,,,,)</f>
        <v>320</v>
      </c>
      <c r="U18" s="228">
        <f>SUM(P3,P6,P9,P12,P15,,,,,)</f>
        <v>407</v>
      </c>
      <c r="V18" s="60">
        <f t="shared" si="2"/>
        <v>624</v>
      </c>
      <c r="W18" s="26">
        <f t="shared" si="1"/>
        <v>633</v>
      </c>
      <c r="X18" s="27">
        <f t="shared" si="4"/>
        <v>-9</v>
      </c>
      <c r="Y18" s="28">
        <f>IF(AD19&lt;AD16,AP19,AP19-1)</f>
        <v>5</v>
      </c>
      <c r="Z18" s="29"/>
      <c r="AA18" s="29"/>
      <c r="AB18" s="29">
        <f>V20*100-W20</f>
        <v>586</v>
      </c>
      <c r="AC18" s="29">
        <f>X19</f>
        <v>-12</v>
      </c>
      <c r="AD18" s="29">
        <f>V19</f>
        <v>10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X18" s="30"/>
      <c r="AY18" s="29"/>
    </row>
    <row r="19" spans="4:51" ht="12.75" customHeight="1">
      <c r="D19" s="16"/>
      <c r="E19" s="297"/>
      <c r="F19" s="33">
        <f>R54</f>
        <v>0</v>
      </c>
      <c r="G19" s="37">
        <f>S54</f>
        <v>3</v>
      </c>
      <c r="H19" s="31">
        <f>R55</f>
        <v>0</v>
      </c>
      <c r="I19" s="32">
        <f>S55</f>
        <v>3</v>
      </c>
      <c r="J19" s="172">
        <f>R56</f>
        <v>3</v>
      </c>
      <c r="K19" s="173">
        <f>S56</f>
        <v>0</v>
      </c>
      <c r="L19" s="31">
        <f>R57</f>
        <v>0</v>
      </c>
      <c r="M19" s="32">
        <f>S57</f>
        <v>3</v>
      </c>
      <c r="N19" s="172">
        <f>R58</f>
        <v>3</v>
      </c>
      <c r="O19" s="173">
        <f>S58</f>
        <v>0</v>
      </c>
      <c r="P19" s="31" t="s">
        <v>5</v>
      </c>
      <c r="Q19" s="38" t="s">
        <v>5</v>
      </c>
      <c r="R19" s="229">
        <f t="shared" si="6"/>
        <v>6</v>
      </c>
      <c r="S19" s="230">
        <f t="shared" si="6"/>
        <v>9</v>
      </c>
      <c r="T19" s="230">
        <f>SUM(Q4,Q7,Q10,Q13,Q16,,,,,)</f>
        <v>4</v>
      </c>
      <c r="U19" s="231">
        <f>SUM(P4,P7,P10,P13,P16,,,,,)</f>
        <v>13</v>
      </c>
      <c r="V19" s="39">
        <f t="shared" si="2"/>
        <v>10</v>
      </c>
      <c r="W19" s="40">
        <f t="shared" si="1"/>
        <v>22</v>
      </c>
      <c r="X19" s="41">
        <f t="shared" si="4"/>
        <v>-12</v>
      </c>
      <c r="Y19" s="42"/>
      <c r="Z19" s="29"/>
      <c r="AA19" s="29"/>
      <c r="AB19" s="29"/>
      <c r="AC19" s="43"/>
      <c r="AD19" s="43">
        <f>AB18*10000+AC18*100+AD18</f>
        <v>5858810</v>
      </c>
      <c r="AE19" s="29"/>
      <c r="AF19" s="29"/>
      <c r="AG19" s="29"/>
      <c r="AH19" s="29">
        <f>IF(AD19&lt;AD4,11,10)</f>
        <v>11</v>
      </c>
      <c r="AI19" s="29">
        <f>IF(AD19&lt;AD7,AH19,AH19-1)</f>
        <v>11</v>
      </c>
      <c r="AJ19" s="29">
        <f>IF(AD19&lt;AD10,AI19,AI19-1)</f>
        <v>10</v>
      </c>
      <c r="AK19" s="29">
        <f>IF(AD19&lt;AD13,AJ19,AJ19-1)</f>
        <v>10</v>
      </c>
      <c r="AL19" s="29">
        <f>AK19-1</f>
        <v>9</v>
      </c>
      <c r="AM19" s="29">
        <f>AL19-1</f>
        <v>8</v>
      </c>
      <c r="AN19" s="29">
        <f>AM19-1</f>
        <v>7</v>
      </c>
      <c r="AO19" s="29">
        <f>AN19-1</f>
        <v>6</v>
      </c>
      <c r="AP19" s="29">
        <f>AO19-1</f>
        <v>5</v>
      </c>
      <c r="AQ19" s="29"/>
      <c r="AR19" s="29"/>
      <c r="AX19" s="30"/>
      <c r="AY19" s="29"/>
    </row>
    <row r="20" spans="4:51" ht="12.75" customHeight="1" thickBot="1">
      <c r="D20" s="16"/>
      <c r="E20" s="298"/>
      <c r="F20" s="46">
        <f>T54</f>
        <v>0</v>
      </c>
      <c r="G20" s="50">
        <f>U54</f>
        <v>2</v>
      </c>
      <c r="H20" s="44">
        <f>T55</f>
        <v>0</v>
      </c>
      <c r="I20" s="45">
        <f>U55</f>
        <v>2</v>
      </c>
      <c r="J20" s="192">
        <f>T56</f>
        <v>2</v>
      </c>
      <c r="K20" s="193">
        <f>U56</f>
        <v>0</v>
      </c>
      <c r="L20" s="44">
        <f>T57</f>
        <v>0</v>
      </c>
      <c r="M20" s="45">
        <f>U57</f>
        <v>2</v>
      </c>
      <c r="N20" s="192">
        <f>T58</f>
        <v>2</v>
      </c>
      <c r="O20" s="193">
        <f>U58</f>
        <v>0</v>
      </c>
      <c r="P20" s="44" t="s">
        <v>5</v>
      </c>
      <c r="Q20" s="51" t="s">
        <v>5</v>
      </c>
      <c r="R20" s="232">
        <f t="shared" si="6"/>
        <v>4</v>
      </c>
      <c r="S20" s="233">
        <f t="shared" si="6"/>
        <v>6</v>
      </c>
      <c r="T20" s="233">
        <f>SUM(Q5,Q8,Q11,Q14,Q17,,,,,)</f>
        <v>2</v>
      </c>
      <c r="U20" s="234">
        <f>SUM(P5,P8,P11,P14,P17,,,,,)</f>
        <v>8</v>
      </c>
      <c r="V20" s="52">
        <f t="shared" si="2"/>
        <v>6</v>
      </c>
      <c r="W20" s="53">
        <f t="shared" si="1"/>
        <v>14</v>
      </c>
      <c r="X20" s="69"/>
      <c r="Y20" s="55"/>
      <c r="Z20" s="29"/>
      <c r="AA20" s="29"/>
      <c r="AB20" s="29"/>
      <c r="AC20" s="43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29"/>
      <c r="AR20" s="29"/>
      <c r="AX20" s="30"/>
      <c r="AY20" s="29"/>
    </row>
    <row r="21" spans="4:51" ht="15.75">
      <c r="D21" s="16"/>
      <c r="E21" s="16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4" ht="12.75">
      <c r="A22" s="70" t="s">
        <v>6</v>
      </c>
      <c r="B22" s="70" t="s">
        <v>7</v>
      </c>
      <c r="C22" s="71" t="s">
        <v>8</v>
      </c>
      <c r="D22" s="70" t="s">
        <v>9</v>
      </c>
      <c r="E22" s="70" t="s">
        <v>10</v>
      </c>
      <c r="F22" s="295" t="s">
        <v>11</v>
      </c>
      <c r="G22" s="295"/>
      <c r="H22" s="295" t="s">
        <v>12</v>
      </c>
      <c r="I22" s="295"/>
      <c r="J22" s="295" t="s">
        <v>13</v>
      </c>
      <c r="K22" s="295"/>
      <c r="L22" s="295" t="s">
        <v>14</v>
      </c>
      <c r="M22" s="295"/>
      <c r="N22" s="295" t="s">
        <v>15</v>
      </c>
      <c r="O22" s="295"/>
      <c r="P22" s="295" t="s">
        <v>16</v>
      </c>
      <c r="Q22" s="295"/>
      <c r="R22" s="295" t="s">
        <v>17</v>
      </c>
      <c r="S22" s="295"/>
      <c r="T22" s="295" t="s">
        <v>18</v>
      </c>
      <c r="U22" s="295"/>
      <c r="V22" s="295" t="s">
        <v>19</v>
      </c>
      <c r="W22" s="295"/>
      <c r="X22" s="295"/>
      <c r="Y22" s="295"/>
      <c r="Z22" s="295"/>
      <c r="AA22" s="295"/>
      <c r="AB22" s="295"/>
      <c r="AC22" s="295"/>
      <c r="AD22" s="70"/>
      <c r="AE22" s="70"/>
      <c r="AF22" s="70"/>
      <c r="AG22" s="70"/>
      <c r="AH22" s="72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</row>
    <row r="23" spans="36:51" ht="13.5" thickBot="1"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43" ht="12.75">
      <c r="A24" s="73">
        <v>6</v>
      </c>
      <c r="B24" s="155">
        <v>39255</v>
      </c>
      <c r="C24" s="167">
        <v>39408</v>
      </c>
      <c r="D24" s="76" t="str">
        <f>E3</f>
        <v>Hochspeyer</v>
      </c>
      <c r="E24" s="77" t="str">
        <f>E6</f>
        <v>TFC KL I</v>
      </c>
      <c r="F24" s="78">
        <v>25</v>
      </c>
      <c r="G24" s="79">
        <v>0</v>
      </c>
      <c r="H24" s="80">
        <v>25</v>
      </c>
      <c r="I24" s="81">
        <v>0</v>
      </c>
      <c r="J24" s="78">
        <v>25</v>
      </c>
      <c r="K24" s="79">
        <v>0</v>
      </c>
      <c r="L24" s="80"/>
      <c r="M24" s="81"/>
      <c r="N24" s="78"/>
      <c r="O24" s="79"/>
      <c r="P24" s="82">
        <f aca="true" t="shared" si="7" ref="P24:Q29">IF(F24="","",F24+H24+J24+L24+N24)</f>
        <v>75</v>
      </c>
      <c r="Q24" s="83">
        <f t="shared" si="7"/>
        <v>0</v>
      </c>
      <c r="R24" s="82">
        <f aca="true" t="shared" si="8" ref="R24:S28">IF(F24="","",AG24+AI24+AK24+AM24+AO24)</f>
        <v>3</v>
      </c>
      <c r="S24" s="83">
        <f t="shared" si="8"/>
        <v>0</v>
      </c>
      <c r="T24" s="82">
        <f aca="true" t="shared" si="9" ref="T24:U28">IF(R24="","",IF(R24=3,2,0))</f>
        <v>2</v>
      </c>
      <c r="U24" s="106">
        <f t="shared" si="9"/>
        <v>0</v>
      </c>
      <c r="V24" s="288"/>
      <c r="W24" s="289"/>
      <c r="X24" s="289"/>
      <c r="Y24" s="289"/>
      <c r="Z24" s="289"/>
      <c r="AA24" s="289"/>
      <c r="AB24" s="290"/>
      <c r="AC24" s="291">
        <f ca="1">IF(U24&lt;&gt;"","",IF(C24&lt;&gt;"","verlegt",IF(B24&lt;TODAY(),"offen","")))</f>
      </c>
      <c r="AD24" s="292"/>
      <c r="AE24" s="293">
        <f ca="1">IF(U24&lt;&gt;"","",IF(C24="","",IF(C24&lt;TODAY(),"offen","")))</f>
      </c>
      <c r="AF24" s="294"/>
      <c r="AG24" s="29">
        <f aca="true" t="shared" si="10" ref="AG24:AG34">IF(F24&gt;G24,1,0)</f>
        <v>1</v>
      </c>
      <c r="AH24" s="29">
        <f aca="true" t="shared" si="11" ref="AH24:AH34">IF(G24&gt;F24,1,0)</f>
        <v>0</v>
      </c>
      <c r="AI24" s="29">
        <f>IF(H24&gt;I24,1,0)</f>
        <v>1</v>
      </c>
      <c r="AJ24" s="29">
        <f>IF(I24&gt;H24,1,0)</f>
        <v>0</v>
      </c>
      <c r="AK24" s="29">
        <f>IF(J24&gt;K24,1,0)</f>
        <v>1</v>
      </c>
      <c r="AL24" s="29">
        <f>IF(K24&gt;J24,1,0)</f>
        <v>0</v>
      </c>
      <c r="AM24" s="29">
        <f>IF(L24&gt;M24,1,0)</f>
        <v>0</v>
      </c>
      <c r="AN24" s="29">
        <f>IF(M24&gt;L24,1,0)</f>
        <v>0</v>
      </c>
      <c r="AO24" s="29">
        <f>IF(N24&gt;O24,1,0)</f>
        <v>0</v>
      </c>
      <c r="AP24" s="29">
        <f>IF(O24&gt;N24,1,0)</f>
        <v>0</v>
      </c>
      <c r="AQ24" s="29"/>
    </row>
    <row r="25" spans="1:43" ht="12.75">
      <c r="A25" s="84">
        <v>3</v>
      </c>
      <c r="B25" s="154">
        <v>39206</v>
      </c>
      <c r="C25" s="156">
        <v>39415</v>
      </c>
      <c r="D25" s="87" t="str">
        <f>D24</f>
        <v>Hochspeyer</v>
      </c>
      <c r="E25" s="88" t="str">
        <f>E9</f>
        <v>TFC KL II</v>
      </c>
      <c r="F25" s="89">
        <v>25</v>
      </c>
      <c r="G25" s="90">
        <v>0</v>
      </c>
      <c r="H25" s="91">
        <v>25</v>
      </c>
      <c r="I25" s="92">
        <v>0</v>
      </c>
      <c r="J25" s="89">
        <v>25</v>
      </c>
      <c r="K25" s="90">
        <v>0</v>
      </c>
      <c r="L25" s="91"/>
      <c r="M25" s="92"/>
      <c r="N25" s="89"/>
      <c r="O25" s="90"/>
      <c r="P25" s="93">
        <f t="shared" si="7"/>
        <v>75</v>
      </c>
      <c r="Q25" s="94">
        <f t="shared" si="7"/>
        <v>0</v>
      </c>
      <c r="R25" s="93">
        <f t="shared" si="8"/>
        <v>3</v>
      </c>
      <c r="S25" s="94">
        <f t="shared" si="8"/>
        <v>0</v>
      </c>
      <c r="T25" s="93">
        <f t="shared" si="9"/>
        <v>2</v>
      </c>
      <c r="U25" s="107">
        <f t="shared" si="9"/>
        <v>0</v>
      </c>
      <c r="V25" s="281"/>
      <c r="W25" s="282"/>
      <c r="X25" s="282"/>
      <c r="Y25" s="282"/>
      <c r="Z25" s="282"/>
      <c r="AA25" s="282"/>
      <c r="AB25" s="283"/>
      <c r="AC25" s="284">
        <f ca="1">IF(U25&lt;&gt;"","",IF(C25&lt;&gt;"","verlegt",IF(B25&lt;TODAY(),"offen","")))</f>
      </c>
      <c r="AD25" s="285"/>
      <c r="AE25" s="286">
        <f ca="1">IF(U25&lt;&gt;"","",IF(C25="","",IF(C25&lt;TODAY(),"offen","")))</f>
      </c>
      <c r="AF25" s="287"/>
      <c r="AG25" s="29">
        <f t="shared" si="10"/>
        <v>1</v>
      </c>
      <c r="AH25" s="29">
        <f t="shared" si="11"/>
        <v>0</v>
      </c>
      <c r="AI25" s="29">
        <f>IF(H25&gt;I25,1,0)</f>
        <v>1</v>
      </c>
      <c r="AJ25" s="29">
        <f>IF(I25&gt;H25,1,0)</f>
        <v>0</v>
      </c>
      <c r="AK25" s="29">
        <f>IF(J25&gt;K25,1,0)</f>
        <v>1</v>
      </c>
      <c r="AL25" s="29">
        <f>IF(K25&gt;J25,1,0)</f>
        <v>0</v>
      </c>
      <c r="AM25" s="29">
        <f>IF(L25&gt;M25,1,0)</f>
        <v>0</v>
      </c>
      <c r="AN25" s="29">
        <f>IF(M25&gt;L25,1,0)</f>
        <v>0</v>
      </c>
      <c r="AO25" s="29">
        <f>IF(N25&gt;O25,1,0)</f>
        <v>0</v>
      </c>
      <c r="AP25" s="29">
        <f>IF(O25&gt;N25,1,0)</f>
        <v>0</v>
      </c>
      <c r="AQ25" s="29"/>
    </row>
    <row r="26" spans="1:43" ht="12.75">
      <c r="A26" s="84">
        <v>1</v>
      </c>
      <c r="B26" s="154">
        <v>39234</v>
      </c>
      <c r="C26" s="86"/>
      <c r="D26" s="87" t="str">
        <f>D25</f>
        <v>Hochspeyer</v>
      </c>
      <c r="E26" s="88" t="str">
        <f>E12</f>
        <v>Miesau</v>
      </c>
      <c r="F26" s="89">
        <v>25</v>
      </c>
      <c r="G26" s="90">
        <v>21</v>
      </c>
      <c r="H26" s="91">
        <v>25</v>
      </c>
      <c r="I26" s="92">
        <v>9</v>
      </c>
      <c r="J26" s="89">
        <v>25</v>
      </c>
      <c r="K26" s="90">
        <v>23</v>
      </c>
      <c r="L26" s="91"/>
      <c r="M26" s="92"/>
      <c r="N26" s="89"/>
      <c r="O26" s="90"/>
      <c r="P26" s="93">
        <f t="shared" si="7"/>
        <v>75</v>
      </c>
      <c r="Q26" s="94">
        <f t="shared" si="7"/>
        <v>53</v>
      </c>
      <c r="R26" s="93">
        <f t="shared" si="8"/>
        <v>3</v>
      </c>
      <c r="S26" s="94">
        <f t="shared" si="8"/>
        <v>0</v>
      </c>
      <c r="T26" s="93">
        <f t="shared" si="9"/>
        <v>2</v>
      </c>
      <c r="U26" s="107">
        <f t="shared" si="9"/>
        <v>0</v>
      </c>
      <c r="V26" s="281"/>
      <c r="W26" s="282"/>
      <c r="X26" s="282"/>
      <c r="Y26" s="282"/>
      <c r="Z26" s="282"/>
      <c r="AA26" s="282"/>
      <c r="AB26" s="283"/>
      <c r="AC26" s="284">
        <f ca="1">IF(U26&lt;&gt;"","",IF(C26&lt;&gt;"","verlegt",IF(B26&lt;TODAY(),"offen","")))</f>
      </c>
      <c r="AD26" s="285"/>
      <c r="AE26" s="286">
        <f ca="1">IF(U26&lt;&gt;"","",IF(C26="","",IF(C26&lt;TODAY(),"offen","")))</f>
      </c>
      <c r="AF26" s="287"/>
      <c r="AG26" s="29">
        <f t="shared" si="10"/>
        <v>1</v>
      </c>
      <c r="AH26" s="29">
        <f t="shared" si="11"/>
        <v>0</v>
      </c>
      <c r="AI26" s="29">
        <f>IF(H26&gt;I26,1,0)</f>
        <v>1</v>
      </c>
      <c r="AJ26" s="29">
        <f>IF(I26&gt;H26,1,0)</f>
        <v>0</v>
      </c>
      <c r="AK26" s="29">
        <f>IF(J26&gt;K26,1,0)</f>
        <v>1</v>
      </c>
      <c r="AL26" s="29">
        <f>IF(K26&gt;J26,1,0)</f>
        <v>0</v>
      </c>
      <c r="AM26" s="29">
        <f>IF(L26&gt;M26,1,0)</f>
        <v>0</v>
      </c>
      <c r="AN26" s="29">
        <f>IF(M26&gt;L26,1,0)</f>
        <v>0</v>
      </c>
      <c r="AO26" s="29">
        <f>IF(N26&gt;O26,1,0)</f>
        <v>0</v>
      </c>
      <c r="AP26" s="29">
        <f>IF(O26&gt;N26,1,0)</f>
        <v>0</v>
      </c>
      <c r="AQ26" s="29"/>
    </row>
    <row r="27" spans="1:43" ht="12.75">
      <c r="A27" s="84">
        <v>7</v>
      </c>
      <c r="B27" s="154">
        <v>39332</v>
      </c>
      <c r="C27" s="156">
        <v>39401</v>
      </c>
      <c r="D27" s="87" t="str">
        <f>D26</f>
        <v>Hochspeyer</v>
      </c>
      <c r="E27" s="88" t="str">
        <f>E15</f>
        <v>Rodenbach</v>
      </c>
      <c r="F27" s="89">
        <v>19</v>
      </c>
      <c r="G27" s="90">
        <v>25</v>
      </c>
      <c r="H27" s="91">
        <v>25</v>
      </c>
      <c r="I27" s="92">
        <v>20</v>
      </c>
      <c r="J27" s="89">
        <v>25</v>
      </c>
      <c r="K27" s="90">
        <v>27</v>
      </c>
      <c r="L27" s="91">
        <v>25</v>
      </c>
      <c r="M27" s="92">
        <v>11</v>
      </c>
      <c r="N27" s="89">
        <v>11</v>
      </c>
      <c r="O27" s="90">
        <v>15</v>
      </c>
      <c r="P27" s="93">
        <f t="shared" si="7"/>
        <v>105</v>
      </c>
      <c r="Q27" s="94">
        <f t="shared" si="7"/>
        <v>98</v>
      </c>
      <c r="R27" s="93">
        <f t="shared" si="8"/>
        <v>2</v>
      </c>
      <c r="S27" s="94">
        <f t="shared" si="8"/>
        <v>3</v>
      </c>
      <c r="T27" s="93">
        <f t="shared" si="9"/>
        <v>0</v>
      </c>
      <c r="U27" s="107">
        <f t="shared" si="9"/>
        <v>2</v>
      </c>
      <c r="V27" s="281"/>
      <c r="W27" s="282"/>
      <c r="X27" s="282"/>
      <c r="Y27" s="282"/>
      <c r="Z27" s="282"/>
      <c r="AA27" s="282"/>
      <c r="AB27" s="283"/>
      <c r="AC27" s="284">
        <f ca="1">IF(U27&lt;&gt;"","",IF(C27&lt;&gt;"","verlegt",IF(B27&lt;TODAY(),"offen","")))</f>
      </c>
      <c r="AD27" s="285"/>
      <c r="AE27" s="286">
        <f ca="1">IF(U27&lt;&gt;"","",IF(C27="","",IF(C27&lt;TODAY(),"offen","")))</f>
      </c>
      <c r="AF27" s="287"/>
      <c r="AG27" s="29">
        <f t="shared" si="10"/>
        <v>0</v>
      </c>
      <c r="AH27" s="29">
        <f t="shared" si="11"/>
        <v>1</v>
      </c>
      <c r="AI27" s="29">
        <f>IF(H27&gt;I27,1,0)</f>
        <v>1</v>
      </c>
      <c r="AJ27" s="29">
        <f>IF(I27&gt;H27,1,0)</f>
        <v>0</v>
      </c>
      <c r="AK27" s="29">
        <f>IF(J27&gt;K27,1,0)</f>
        <v>0</v>
      </c>
      <c r="AL27" s="29">
        <f>IF(K27&gt;J27,1,0)</f>
        <v>1</v>
      </c>
      <c r="AM27" s="29">
        <f>IF(L27&gt;M27,1,0)</f>
        <v>1</v>
      </c>
      <c r="AN27" s="29">
        <f>IF(M27&gt;L27,1,0)</f>
        <v>0</v>
      </c>
      <c r="AO27" s="29">
        <f>IF(N27&gt;O27,1,0)</f>
        <v>0</v>
      </c>
      <c r="AP27" s="29">
        <f>IF(O27&gt;N27,1,0)</f>
        <v>1</v>
      </c>
      <c r="AQ27" s="29"/>
    </row>
    <row r="28" spans="1:43" ht="13.5" thickBot="1">
      <c r="A28" s="95">
        <v>10</v>
      </c>
      <c r="B28" s="153">
        <v>39395</v>
      </c>
      <c r="C28" s="157">
        <v>39416</v>
      </c>
      <c r="D28" s="98" t="str">
        <f>D27</f>
        <v>Hochspeyer</v>
      </c>
      <c r="E28" s="99" t="str">
        <f>E18</f>
        <v>Roßbach</v>
      </c>
      <c r="F28" s="100">
        <v>25</v>
      </c>
      <c r="G28" s="101">
        <v>12</v>
      </c>
      <c r="H28" s="102">
        <v>25</v>
      </c>
      <c r="I28" s="103">
        <v>22</v>
      </c>
      <c r="J28" s="100">
        <v>25</v>
      </c>
      <c r="K28" s="101">
        <v>22</v>
      </c>
      <c r="L28" s="102"/>
      <c r="M28" s="103"/>
      <c r="N28" s="100"/>
      <c r="O28" s="101"/>
      <c r="P28" s="104">
        <f t="shared" si="7"/>
        <v>75</v>
      </c>
      <c r="Q28" s="105">
        <f t="shared" si="7"/>
        <v>56</v>
      </c>
      <c r="R28" s="104">
        <f t="shared" si="8"/>
        <v>3</v>
      </c>
      <c r="S28" s="105">
        <f t="shared" si="8"/>
        <v>0</v>
      </c>
      <c r="T28" s="104">
        <f t="shared" si="9"/>
        <v>2</v>
      </c>
      <c r="U28" s="108">
        <f t="shared" si="9"/>
        <v>0</v>
      </c>
      <c r="V28" s="274"/>
      <c r="W28" s="275"/>
      <c r="X28" s="275"/>
      <c r="Y28" s="275"/>
      <c r="Z28" s="275"/>
      <c r="AA28" s="275"/>
      <c r="AB28" s="276"/>
      <c r="AC28" s="277">
        <f ca="1">IF(U28&lt;&gt;"","",IF(C28&lt;&gt;"","verlegt",IF(B28&lt;TODAY(),"offen","")))</f>
      </c>
      <c r="AD28" s="278"/>
      <c r="AE28" s="279">
        <f ca="1">IF(U28&lt;&gt;"","",IF(C28="","",IF(C28&lt;TODAY(),"offen","")))</f>
      </c>
      <c r="AF28" s="280"/>
      <c r="AG28" s="29">
        <f t="shared" si="10"/>
        <v>1</v>
      </c>
      <c r="AH28" s="29">
        <f t="shared" si="11"/>
        <v>0</v>
      </c>
      <c r="AI28" s="29">
        <f>IF(H28&gt;I28,1,0)</f>
        <v>1</v>
      </c>
      <c r="AJ28" s="29">
        <f>IF(I28&gt;H28,1,0)</f>
        <v>0</v>
      </c>
      <c r="AK28" s="29">
        <f>IF(J28&gt;K28,1,0)</f>
        <v>1</v>
      </c>
      <c r="AL28" s="29">
        <f>IF(K28&gt;J28,1,0)</f>
        <v>0</v>
      </c>
      <c r="AM28" s="29">
        <f>IF(L28&gt;M28,1,0)</f>
        <v>0</v>
      </c>
      <c r="AN28" s="29">
        <f>IF(M28&gt;L28,1,0)</f>
        <v>0</v>
      </c>
      <c r="AO28" s="29">
        <f>IF(N28&gt;O28,1,0)</f>
        <v>0</v>
      </c>
      <c r="AP28" s="29">
        <f>IF(O28&gt;N28,1,0)</f>
        <v>0</v>
      </c>
      <c r="AQ28" s="29"/>
    </row>
    <row r="29" spans="6:43" ht="13.5" thickBot="1">
      <c r="F29" s="189"/>
      <c r="P29" s="190">
        <f t="shared" si="7"/>
      </c>
      <c r="V29" s="30"/>
      <c r="W29" s="30"/>
      <c r="X29" s="15"/>
      <c r="Y29" s="15"/>
      <c r="Z29" s="15"/>
      <c r="AA29" s="15"/>
      <c r="AB29" s="15"/>
      <c r="AC29" s="15"/>
      <c r="AG29" s="29">
        <f t="shared" si="10"/>
        <v>0</v>
      </c>
      <c r="AH29" s="29">
        <f t="shared" si="11"/>
        <v>0</v>
      </c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ht="12.75">
      <c r="A30" s="73">
        <v>9</v>
      </c>
      <c r="B30" s="155">
        <v>39377</v>
      </c>
      <c r="C30" s="167"/>
      <c r="D30" s="76" t="str">
        <f>E6</f>
        <v>TFC KL I</v>
      </c>
      <c r="E30" s="77" t="str">
        <f>E3</f>
        <v>Hochspeyer</v>
      </c>
      <c r="F30" s="78">
        <v>12</v>
      </c>
      <c r="G30" s="79">
        <v>25</v>
      </c>
      <c r="H30" s="80">
        <v>17</v>
      </c>
      <c r="I30" s="81">
        <v>25</v>
      </c>
      <c r="J30" s="78">
        <v>25</v>
      </c>
      <c r="K30" s="79">
        <v>27</v>
      </c>
      <c r="L30" s="80"/>
      <c r="M30" s="81"/>
      <c r="N30" s="78"/>
      <c r="O30" s="79"/>
      <c r="P30" s="82">
        <f aca="true" t="shared" si="12" ref="P30:Q34">IF(F30="","",F30+H30+J30+L30+N30)</f>
        <v>54</v>
      </c>
      <c r="Q30" s="106">
        <f t="shared" si="12"/>
        <v>77</v>
      </c>
      <c r="R30" s="82">
        <f aca="true" t="shared" si="13" ref="R30:S34">IF(F30="","",AG30+AI30+AK30+AM30+AO30)</f>
        <v>0</v>
      </c>
      <c r="S30" s="106">
        <f t="shared" si="13"/>
        <v>3</v>
      </c>
      <c r="T30" s="82">
        <f aca="true" t="shared" si="14" ref="T30:U34">IF(R30="","",IF(R30=3,2,0))</f>
        <v>0</v>
      </c>
      <c r="U30" s="106">
        <f t="shared" si="14"/>
        <v>2</v>
      </c>
      <c r="V30" s="288"/>
      <c r="W30" s="289"/>
      <c r="X30" s="289"/>
      <c r="Y30" s="289"/>
      <c r="Z30" s="289"/>
      <c r="AA30" s="289"/>
      <c r="AB30" s="290"/>
      <c r="AC30" s="291">
        <f ca="1">IF(U30&lt;&gt;"","",IF(C30&lt;&gt;"","verlegt",IF(B30&lt;TODAY(),"offen","")))</f>
      </c>
      <c r="AD30" s="292"/>
      <c r="AE30" s="293">
        <f ca="1">IF(U30&lt;&gt;"","",IF(C30="","",IF(C30&lt;TODAY(),"offen","")))</f>
      </c>
      <c r="AF30" s="294"/>
      <c r="AG30" s="29">
        <f t="shared" si="10"/>
        <v>0</v>
      </c>
      <c r="AH30" s="29">
        <f t="shared" si="11"/>
        <v>1</v>
      </c>
      <c r="AI30" s="29">
        <f>IF(H30&gt;I30,1,0)</f>
        <v>0</v>
      </c>
      <c r="AJ30" s="29">
        <f>IF(I30&gt;H30,1,0)</f>
        <v>1</v>
      </c>
      <c r="AK30" s="29">
        <f>IF(J30&gt;K30,1,0)</f>
        <v>0</v>
      </c>
      <c r="AL30" s="29">
        <f>IF(K30&gt;J30,1,0)</f>
        <v>1</v>
      </c>
      <c r="AM30" s="29">
        <f>IF(L30&gt;M30,1,0)</f>
        <v>0</v>
      </c>
      <c r="AN30" s="29">
        <f>IF(M30&gt;L30,1,0)</f>
        <v>0</v>
      </c>
      <c r="AO30" s="29">
        <f>IF(N30&gt;O30,1,0)</f>
        <v>0</v>
      </c>
      <c r="AP30" s="29">
        <f>IF(O30&gt;N30,1,0)</f>
        <v>0</v>
      </c>
      <c r="AQ30" s="29"/>
    </row>
    <row r="31" spans="1:43" ht="12.75">
      <c r="A31" s="84">
        <v>5</v>
      </c>
      <c r="B31" s="154">
        <v>39234</v>
      </c>
      <c r="C31" s="156">
        <v>39370</v>
      </c>
      <c r="D31" s="87" t="str">
        <f>D30</f>
        <v>TFC KL I</v>
      </c>
      <c r="E31" s="88" t="str">
        <f>E9</f>
        <v>TFC KL II</v>
      </c>
      <c r="F31" s="89">
        <v>19</v>
      </c>
      <c r="G31" s="90">
        <v>25</v>
      </c>
      <c r="H31" s="91">
        <v>25</v>
      </c>
      <c r="I31" s="92">
        <v>18</v>
      </c>
      <c r="J31" s="89">
        <v>24</v>
      </c>
      <c r="K31" s="90">
        <v>26</v>
      </c>
      <c r="L31" s="91">
        <v>25</v>
      </c>
      <c r="M31" s="92">
        <v>15</v>
      </c>
      <c r="N31" s="89">
        <v>16</v>
      </c>
      <c r="O31" s="90">
        <v>14</v>
      </c>
      <c r="P31" s="93">
        <f t="shared" si="12"/>
        <v>109</v>
      </c>
      <c r="Q31" s="107">
        <f t="shared" si="12"/>
        <v>98</v>
      </c>
      <c r="R31" s="93">
        <f t="shared" si="13"/>
        <v>3</v>
      </c>
      <c r="S31" s="107">
        <f t="shared" si="13"/>
        <v>2</v>
      </c>
      <c r="T31" s="93">
        <f t="shared" si="14"/>
        <v>2</v>
      </c>
      <c r="U31" s="107">
        <f t="shared" si="14"/>
        <v>0</v>
      </c>
      <c r="V31" s="281"/>
      <c r="W31" s="282"/>
      <c r="X31" s="282"/>
      <c r="Y31" s="282"/>
      <c r="Z31" s="282"/>
      <c r="AA31" s="282"/>
      <c r="AB31" s="283"/>
      <c r="AC31" s="284">
        <f ca="1">IF(U31&lt;&gt;"","",IF(C31&lt;&gt;"","verlegt",IF(B31&lt;TODAY(),"offen","")))</f>
      </c>
      <c r="AD31" s="285"/>
      <c r="AE31" s="286">
        <f ca="1">IF(U31&lt;&gt;"","",IF(C31="","",IF(C31&lt;TODAY(),"offen","")))</f>
      </c>
      <c r="AF31" s="287"/>
      <c r="AG31" s="29">
        <f t="shared" si="10"/>
        <v>0</v>
      </c>
      <c r="AH31" s="29">
        <f t="shared" si="11"/>
        <v>1</v>
      </c>
      <c r="AI31" s="29">
        <f>IF(H31&gt;I31,1,0)</f>
        <v>1</v>
      </c>
      <c r="AJ31" s="29">
        <f>IF(I31&gt;H31,1,0)</f>
        <v>0</v>
      </c>
      <c r="AK31" s="29">
        <f>IF(J31&gt;K31,1,0)</f>
        <v>0</v>
      </c>
      <c r="AL31" s="29">
        <f>IF(K31&gt;J31,1,0)</f>
        <v>1</v>
      </c>
      <c r="AM31" s="29">
        <f>IF(L31&gt;M31,1,0)</f>
        <v>1</v>
      </c>
      <c r="AN31" s="29">
        <f>IF(M31&gt;L31,1,0)</f>
        <v>0</v>
      </c>
      <c r="AO31" s="29">
        <f>IF(N31&gt;O31,1,0)</f>
        <v>1</v>
      </c>
      <c r="AP31" s="29">
        <f>IF(O31&gt;N31,1,0)</f>
        <v>0</v>
      </c>
      <c r="AQ31" s="29"/>
    </row>
    <row r="32" spans="1:43" ht="12.75">
      <c r="A32" s="84">
        <v>4</v>
      </c>
      <c r="B32" s="154">
        <v>39216</v>
      </c>
      <c r="C32" s="86"/>
      <c r="D32" s="87" t="str">
        <f>D31</f>
        <v>TFC KL I</v>
      </c>
      <c r="E32" s="88" t="str">
        <f>E12</f>
        <v>Miesau</v>
      </c>
      <c r="F32" s="89">
        <v>25</v>
      </c>
      <c r="G32" s="90">
        <v>22</v>
      </c>
      <c r="H32" s="91">
        <v>19</v>
      </c>
      <c r="I32" s="92">
        <v>25</v>
      </c>
      <c r="J32" s="89">
        <v>22</v>
      </c>
      <c r="K32" s="90">
        <v>25</v>
      </c>
      <c r="L32" s="91">
        <v>25</v>
      </c>
      <c r="M32" s="92">
        <v>22</v>
      </c>
      <c r="N32" s="89">
        <v>15</v>
      </c>
      <c r="O32" s="90">
        <v>7</v>
      </c>
      <c r="P32" s="93">
        <f t="shared" si="12"/>
        <v>106</v>
      </c>
      <c r="Q32" s="107">
        <f t="shared" si="12"/>
        <v>101</v>
      </c>
      <c r="R32" s="93">
        <f t="shared" si="13"/>
        <v>3</v>
      </c>
      <c r="S32" s="107">
        <f t="shared" si="13"/>
        <v>2</v>
      </c>
      <c r="T32" s="93">
        <f t="shared" si="14"/>
        <v>2</v>
      </c>
      <c r="U32" s="107">
        <f t="shared" si="14"/>
        <v>0</v>
      </c>
      <c r="V32" s="281"/>
      <c r="W32" s="282"/>
      <c r="X32" s="282"/>
      <c r="Y32" s="282"/>
      <c r="Z32" s="282"/>
      <c r="AA32" s="282"/>
      <c r="AB32" s="283"/>
      <c r="AC32" s="284">
        <f ca="1">IF(U32&lt;&gt;"","",IF(C32&lt;&gt;"","verlegt",IF(B32&lt;TODAY(),"offen","")))</f>
      </c>
      <c r="AD32" s="285"/>
      <c r="AE32" s="286">
        <f ca="1">IF(U32&lt;&gt;"","",IF(C32="","",IF(C32&lt;TODAY(),"offen","")))</f>
      </c>
      <c r="AF32" s="287"/>
      <c r="AG32" s="29">
        <f t="shared" si="10"/>
        <v>1</v>
      </c>
      <c r="AH32" s="29">
        <f t="shared" si="11"/>
        <v>0</v>
      </c>
      <c r="AI32" s="29">
        <f>IF(H32&gt;I32,1,0)</f>
        <v>0</v>
      </c>
      <c r="AJ32" s="29">
        <f>IF(I32&gt;H32,1,0)</f>
        <v>1</v>
      </c>
      <c r="AK32" s="29">
        <f>IF(J32&gt;K32,1,0)</f>
        <v>0</v>
      </c>
      <c r="AL32" s="29">
        <f>IF(K32&gt;J32,1,0)</f>
        <v>1</v>
      </c>
      <c r="AM32" s="29">
        <f>IF(L32&gt;M32,1,0)</f>
        <v>1</v>
      </c>
      <c r="AN32" s="29">
        <f>IF(M32&gt;L32,1,0)</f>
        <v>0</v>
      </c>
      <c r="AO32" s="29">
        <f>IF(N32&gt;O32,1,0)</f>
        <v>1</v>
      </c>
      <c r="AP32" s="29">
        <f>IF(O32&gt;N32,1,0)</f>
        <v>0</v>
      </c>
      <c r="AQ32" s="29"/>
    </row>
    <row r="33" spans="1:43" ht="12.75">
      <c r="A33" s="84">
        <v>3</v>
      </c>
      <c r="B33" s="154">
        <v>39202</v>
      </c>
      <c r="C33" s="86"/>
      <c r="D33" s="87" t="str">
        <f>D32</f>
        <v>TFC KL I</v>
      </c>
      <c r="E33" s="88" t="str">
        <f>E15</f>
        <v>Rodenbach</v>
      </c>
      <c r="F33" s="89">
        <v>8</v>
      </c>
      <c r="G33" s="90">
        <v>25</v>
      </c>
      <c r="H33" s="91">
        <v>24</v>
      </c>
      <c r="I33" s="92">
        <v>26</v>
      </c>
      <c r="J33" s="89">
        <v>15</v>
      </c>
      <c r="K33" s="90">
        <v>25</v>
      </c>
      <c r="L33" s="91"/>
      <c r="M33" s="92"/>
      <c r="N33" s="89"/>
      <c r="O33" s="90"/>
      <c r="P33" s="93">
        <f t="shared" si="12"/>
        <v>47</v>
      </c>
      <c r="Q33" s="107">
        <f t="shared" si="12"/>
        <v>76</v>
      </c>
      <c r="R33" s="93">
        <f t="shared" si="13"/>
        <v>0</v>
      </c>
      <c r="S33" s="107">
        <f t="shared" si="13"/>
        <v>3</v>
      </c>
      <c r="T33" s="93">
        <f t="shared" si="14"/>
        <v>0</v>
      </c>
      <c r="U33" s="107">
        <f t="shared" si="14"/>
        <v>2</v>
      </c>
      <c r="V33" s="281"/>
      <c r="W33" s="282"/>
      <c r="X33" s="282"/>
      <c r="Y33" s="282"/>
      <c r="Z33" s="282"/>
      <c r="AA33" s="282"/>
      <c r="AB33" s="283"/>
      <c r="AC33" s="284">
        <f ca="1">IF(U33&lt;&gt;"","",IF(C33&lt;&gt;"","verlegt",IF(B33&lt;TODAY(),"offen","")))</f>
      </c>
      <c r="AD33" s="285"/>
      <c r="AE33" s="286">
        <f ca="1">IF(U33&lt;&gt;"","",IF(C33="","",IF(C33&lt;TODAY(),"offen","")))</f>
      </c>
      <c r="AF33" s="287"/>
      <c r="AG33" s="29">
        <f t="shared" si="10"/>
        <v>0</v>
      </c>
      <c r="AH33" s="29">
        <f t="shared" si="11"/>
        <v>1</v>
      </c>
      <c r="AI33" s="29">
        <f>IF(H33&gt;I33,1,0)</f>
        <v>0</v>
      </c>
      <c r="AJ33" s="29">
        <f>IF(I33&gt;H33,1,0)</f>
        <v>1</v>
      </c>
      <c r="AK33" s="29">
        <f>IF(J33&gt;K33,1,0)</f>
        <v>0</v>
      </c>
      <c r="AL33" s="29">
        <f>IF(K33&gt;J33,1,0)</f>
        <v>1</v>
      </c>
      <c r="AM33" s="29">
        <f>IF(L33&gt;M33,1,0)</f>
        <v>0</v>
      </c>
      <c r="AN33" s="29">
        <f>IF(M33&gt;L33,1,0)</f>
        <v>0</v>
      </c>
      <c r="AO33" s="29">
        <f>IF(N33&gt;O33,1,0)</f>
        <v>0</v>
      </c>
      <c r="AP33" s="29">
        <f>IF(O33&gt;N33,1,0)</f>
        <v>0</v>
      </c>
      <c r="AQ33" s="29"/>
    </row>
    <row r="34" spans="1:43" ht="13.5" thickBot="1">
      <c r="A34" s="95">
        <v>2</v>
      </c>
      <c r="B34" s="153">
        <v>39146</v>
      </c>
      <c r="C34" s="97"/>
      <c r="D34" s="98" t="str">
        <f>D33</f>
        <v>TFC KL I</v>
      </c>
      <c r="E34" s="99" t="str">
        <f>E18</f>
        <v>Roßbach</v>
      </c>
      <c r="F34" s="100">
        <v>25</v>
      </c>
      <c r="G34" s="101">
        <v>11</v>
      </c>
      <c r="H34" s="102">
        <v>25</v>
      </c>
      <c r="I34" s="103">
        <v>19</v>
      </c>
      <c r="J34" s="100">
        <v>23</v>
      </c>
      <c r="K34" s="101">
        <v>25</v>
      </c>
      <c r="L34" s="102">
        <v>25</v>
      </c>
      <c r="M34" s="103">
        <v>21</v>
      </c>
      <c r="N34" s="100"/>
      <c r="O34" s="101"/>
      <c r="P34" s="104">
        <f t="shared" si="12"/>
        <v>98</v>
      </c>
      <c r="Q34" s="108">
        <f t="shared" si="12"/>
        <v>76</v>
      </c>
      <c r="R34" s="104">
        <f t="shared" si="13"/>
        <v>3</v>
      </c>
      <c r="S34" s="108">
        <f t="shared" si="13"/>
        <v>1</v>
      </c>
      <c r="T34" s="104">
        <f t="shared" si="14"/>
        <v>2</v>
      </c>
      <c r="U34" s="108">
        <f t="shared" si="14"/>
        <v>0</v>
      </c>
      <c r="V34" s="274"/>
      <c r="W34" s="275"/>
      <c r="X34" s="275"/>
      <c r="Y34" s="275"/>
      <c r="Z34" s="275"/>
      <c r="AA34" s="275"/>
      <c r="AB34" s="276"/>
      <c r="AC34" s="277">
        <f ca="1">IF(U34&lt;&gt;"","",IF(C34&lt;&gt;"","verlegt",IF(B34&lt;TODAY(),"offen","")))</f>
      </c>
      <c r="AD34" s="278"/>
      <c r="AE34" s="279">
        <f ca="1">IF(U34&lt;&gt;"","",IF(C34="","",IF(C34&lt;TODAY(),"offen","")))</f>
      </c>
      <c r="AF34" s="280"/>
      <c r="AG34" s="29">
        <f t="shared" si="10"/>
        <v>1</v>
      </c>
      <c r="AH34" s="29">
        <f t="shared" si="11"/>
        <v>0</v>
      </c>
      <c r="AI34" s="29">
        <f>IF(H34&gt;I34,1,0)</f>
        <v>1</v>
      </c>
      <c r="AJ34" s="29">
        <f>IF(I34&gt;H34,1,0)</f>
        <v>0</v>
      </c>
      <c r="AK34" s="29">
        <f>IF(J34&gt;K34,1,0)</f>
        <v>0</v>
      </c>
      <c r="AL34" s="29">
        <f>IF(K34&gt;J34,1,0)</f>
        <v>1</v>
      </c>
      <c r="AM34" s="29">
        <f>IF(L34&gt;M34,1,0)</f>
        <v>1</v>
      </c>
      <c r="AN34" s="29">
        <f>IF(M34&gt;L34,1,0)</f>
        <v>0</v>
      </c>
      <c r="AO34" s="29">
        <f>IF(N34&gt;O34,1,0)</f>
        <v>0</v>
      </c>
      <c r="AP34" s="29">
        <f>IF(O34&gt;N34,1,0)</f>
        <v>0</v>
      </c>
      <c r="AQ34" s="29"/>
    </row>
    <row r="35" spans="22:43" ht="13.5" thickBot="1">
      <c r="V35" s="30"/>
      <c r="W35" s="30"/>
      <c r="X35" s="15"/>
      <c r="Y35" s="15"/>
      <c r="Z35" s="15"/>
      <c r="AA35" s="15"/>
      <c r="AB35" s="15"/>
      <c r="AC35" s="15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ht="12.75">
      <c r="A36" s="73">
        <v>8</v>
      </c>
      <c r="B36" s="155">
        <v>39349</v>
      </c>
      <c r="C36" s="75"/>
      <c r="D36" s="76" t="str">
        <f>E9</f>
        <v>TFC KL II</v>
      </c>
      <c r="E36" s="77" t="str">
        <f>E3</f>
        <v>Hochspeyer</v>
      </c>
      <c r="F36" s="78">
        <v>14</v>
      </c>
      <c r="G36" s="79">
        <v>25</v>
      </c>
      <c r="H36" s="80">
        <v>12</v>
      </c>
      <c r="I36" s="81">
        <v>25</v>
      </c>
      <c r="J36" s="78">
        <v>14</v>
      </c>
      <c r="K36" s="79">
        <v>25</v>
      </c>
      <c r="L36" s="80"/>
      <c r="M36" s="81"/>
      <c r="N36" s="78"/>
      <c r="O36" s="79"/>
      <c r="P36" s="82">
        <f aca="true" t="shared" si="15" ref="P36:Q40">IF(F36="","",F36+H36+J36+L36+N36)</f>
        <v>40</v>
      </c>
      <c r="Q36" s="106">
        <f t="shared" si="15"/>
        <v>75</v>
      </c>
      <c r="R36" s="82">
        <f aca="true" t="shared" si="16" ref="R36:S40">IF(F36="","",AG36+AI36+AK36+AM36+AO36)</f>
        <v>0</v>
      </c>
      <c r="S36" s="106">
        <f t="shared" si="16"/>
        <v>3</v>
      </c>
      <c r="T36" s="82">
        <f aca="true" t="shared" si="17" ref="T36:U40">IF(R36="","",IF(R36=3,2,0))</f>
        <v>0</v>
      </c>
      <c r="U36" s="106">
        <f t="shared" si="17"/>
        <v>2</v>
      </c>
      <c r="V36" s="288"/>
      <c r="W36" s="289"/>
      <c r="X36" s="289"/>
      <c r="Y36" s="289"/>
      <c r="Z36" s="289"/>
      <c r="AA36" s="289"/>
      <c r="AB36" s="290"/>
      <c r="AC36" s="291">
        <f ca="1">IF(U36&lt;&gt;"","",IF(C36&lt;&gt;"","verlegt",IF(B36&lt;TODAY(),"offen","")))</f>
      </c>
      <c r="AD36" s="292"/>
      <c r="AE36" s="293">
        <f ca="1">IF(U36&lt;&gt;"","",IF(C36="","",IF(C36&lt;TODAY(),"offen","")))</f>
      </c>
      <c r="AF36" s="294"/>
      <c r="AG36" s="29">
        <f>IF(F36&gt;G36,1,0)</f>
        <v>0</v>
      </c>
      <c r="AH36" s="29">
        <f>IF(G36&gt;F36,1,0)</f>
        <v>1</v>
      </c>
      <c r="AI36" s="29">
        <f>IF(H36&gt;I36,1,0)</f>
        <v>0</v>
      </c>
      <c r="AJ36" s="29">
        <f>IF(I36&gt;H36,1,0)</f>
        <v>1</v>
      </c>
      <c r="AK36" s="29">
        <f>IF(J36&gt;K36,1,0)</f>
        <v>0</v>
      </c>
      <c r="AL36" s="29">
        <f>IF(K36&gt;J36,1,0)</f>
        <v>1</v>
      </c>
      <c r="AM36" s="29">
        <f>IF(L36&gt;M36,1,0)</f>
        <v>0</v>
      </c>
      <c r="AN36" s="29">
        <f>IF(M36&gt;L36,1,0)</f>
        <v>0</v>
      </c>
      <c r="AO36" s="29">
        <f>IF(N36&gt;O36,1,0)</f>
        <v>0</v>
      </c>
      <c r="AP36" s="29">
        <f>IF(O36&gt;N36,1,0)</f>
        <v>0</v>
      </c>
      <c r="AQ36" s="29"/>
    </row>
    <row r="37" spans="1:43" ht="12.75">
      <c r="A37" s="84">
        <v>1</v>
      </c>
      <c r="B37" s="154">
        <v>39125</v>
      </c>
      <c r="C37" s="86"/>
      <c r="D37" s="87" t="str">
        <f>D36</f>
        <v>TFC KL II</v>
      </c>
      <c r="E37" s="88" t="str">
        <f>E6</f>
        <v>TFC KL I</v>
      </c>
      <c r="F37" s="89">
        <v>12</v>
      </c>
      <c r="G37" s="90">
        <v>25</v>
      </c>
      <c r="H37" s="91">
        <v>14</v>
      </c>
      <c r="I37" s="92">
        <v>25</v>
      </c>
      <c r="J37" s="89">
        <v>15</v>
      </c>
      <c r="K37" s="90">
        <v>25</v>
      </c>
      <c r="L37" s="91"/>
      <c r="M37" s="92"/>
      <c r="N37" s="89"/>
      <c r="O37" s="90"/>
      <c r="P37" s="93">
        <f t="shared" si="15"/>
        <v>41</v>
      </c>
      <c r="Q37" s="107">
        <f t="shared" si="15"/>
        <v>75</v>
      </c>
      <c r="R37" s="93">
        <f t="shared" si="16"/>
        <v>0</v>
      </c>
      <c r="S37" s="107">
        <f t="shared" si="16"/>
        <v>3</v>
      </c>
      <c r="T37" s="93">
        <f t="shared" si="17"/>
        <v>0</v>
      </c>
      <c r="U37" s="107">
        <f t="shared" si="17"/>
        <v>2</v>
      </c>
      <c r="V37" s="281"/>
      <c r="W37" s="282"/>
      <c r="X37" s="282"/>
      <c r="Y37" s="282"/>
      <c r="Z37" s="282"/>
      <c r="AA37" s="282"/>
      <c r="AB37" s="283"/>
      <c r="AC37" s="284">
        <f ca="1">IF(U37&lt;&gt;"","",IF(C37&lt;&gt;"","verlegt",IF(B37&lt;TODAY(),"offen","")))</f>
      </c>
      <c r="AD37" s="285"/>
      <c r="AE37" s="286">
        <f ca="1">IF(U37&lt;&gt;"","",IF(C37="","",IF(C37&lt;TODAY(),"offen","")))</f>
      </c>
      <c r="AF37" s="287"/>
      <c r="AG37" s="29">
        <f>IF(F37&gt;G37,1,0)</f>
        <v>0</v>
      </c>
      <c r="AH37" s="29">
        <f>IF(G37&gt;F37,1,0)</f>
        <v>1</v>
      </c>
      <c r="AI37" s="29">
        <f>IF(H37&gt;I37,1,0)</f>
        <v>0</v>
      </c>
      <c r="AJ37" s="29">
        <f>IF(I37&gt;H37,1,0)</f>
        <v>1</v>
      </c>
      <c r="AK37" s="29">
        <f>IF(J37&gt;K37,1,0)</f>
        <v>0</v>
      </c>
      <c r="AL37" s="29">
        <f>IF(K37&gt;J37,1,0)</f>
        <v>1</v>
      </c>
      <c r="AM37" s="29">
        <f>IF(L37&gt;M37,1,0)</f>
        <v>0</v>
      </c>
      <c r="AN37" s="29">
        <f>IF(M37&gt;L37,1,0)</f>
        <v>0</v>
      </c>
      <c r="AO37" s="29">
        <f>IF(N37&gt;O37,1,0)</f>
        <v>0</v>
      </c>
      <c r="AP37" s="29">
        <f>IF(O37&gt;N37,1,0)</f>
        <v>0</v>
      </c>
      <c r="AQ37" s="29"/>
    </row>
    <row r="38" spans="1:43" ht="12.75">
      <c r="A38" s="84">
        <v>7</v>
      </c>
      <c r="B38" s="154">
        <v>39329</v>
      </c>
      <c r="C38" s="86"/>
      <c r="D38" s="87" t="str">
        <f>D37</f>
        <v>TFC KL II</v>
      </c>
      <c r="E38" s="88" t="str">
        <f>E12</f>
        <v>Miesau</v>
      </c>
      <c r="F38" s="89">
        <v>0</v>
      </c>
      <c r="G38" s="90">
        <v>25</v>
      </c>
      <c r="H38" s="91">
        <v>0</v>
      </c>
      <c r="I38" s="92">
        <v>25</v>
      </c>
      <c r="J38" s="89">
        <v>0</v>
      </c>
      <c r="K38" s="90">
        <v>25</v>
      </c>
      <c r="L38" s="91"/>
      <c r="M38" s="92"/>
      <c r="N38" s="89"/>
      <c r="O38" s="90"/>
      <c r="P38" s="93">
        <f t="shared" si="15"/>
        <v>0</v>
      </c>
      <c r="Q38" s="107">
        <f t="shared" si="15"/>
        <v>75</v>
      </c>
      <c r="R38" s="93">
        <f t="shared" si="16"/>
        <v>0</v>
      </c>
      <c r="S38" s="107">
        <f t="shared" si="16"/>
        <v>3</v>
      </c>
      <c r="T38" s="93">
        <f t="shared" si="17"/>
        <v>0</v>
      </c>
      <c r="U38" s="107">
        <f t="shared" si="17"/>
        <v>2</v>
      </c>
      <c r="V38" s="281"/>
      <c r="W38" s="282"/>
      <c r="X38" s="282"/>
      <c r="Y38" s="282"/>
      <c r="Z38" s="282"/>
      <c r="AA38" s="282"/>
      <c r="AB38" s="283"/>
      <c r="AC38" s="284">
        <f ca="1">IF(U38&lt;&gt;"","",IF(C38&lt;&gt;"","verlegt",IF(B38&lt;TODAY(),"offen","")))</f>
      </c>
      <c r="AD38" s="285"/>
      <c r="AE38" s="286">
        <f ca="1">IF(U38&lt;&gt;"","",IF(C38="","",IF(C38&lt;TODAY(),"offen","")))</f>
      </c>
      <c r="AF38" s="287"/>
      <c r="AG38" s="29">
        <f>IF(F38&gt;G38,1,0)</f>
        <v>0</v>
      </c>
      <c r="AH38" s="29">
        <f>IF(G38&gt;F38,1,0)</f>
        <v>1</v>
      </c>
      <c r="AI38" s="29">
        <f>IF(H38&gt;I38,1,0)</f>
        <v>0</v>
      </c>
      <c r="AJ38" s="29">
        <f>IF(I38&gt;H38,1,0)</f>
        <v>1</v>
      </c>
      <c r="AK38" s="29">
        <f>IF(J38&gt;K38,1,0)</f>
        <v>0</v>
      </c>
      <c r="AL38" s="29">
        <f>IF(K38&gt;J38,1,0)</f>
        <v>1</v>
      </c>
      <c r="AM38" s="29">
        <f>IF(L38&gt;M38,1,0)</f>
        <v>0</v>
      </c>
      <c r="AN38" s="29">
        <f>IF(M38&gt;L38,1,0)</f>
        <v>0</v>
      </c>
      <c r="AO38" s="29">
        <f>IF(N38&gt;O38,1,0)</f>
        <v>0</v>
      </c>
      <c r="AP38" s="29">
        <f>IF(O38&gt;N38,1,0)</f>
        <v>0</v>
      </c>
      <c r="AQ38" s="29"/>
    </row>
    <row r="39" spans="1:43" ht="12.75">
      <c r="A39" s="84">
        <v>10</v>
      </c>
      <c r="B39" s="154">
        <v>39391</v>
      </c>
      <c r="C39" s="86"/>
      <c r="D39" s="87" t="str">
        <f>D38</f>
        <v>TFC KL II</v>
      </c>
      <c r="E39" s="88" t="str">
        <f>E15</f>
        <v>Rodenbach</v>
      </c>
      <c r="F39" s="89">
        <v>0</v>
      </c>
      <c r="G39" s="90">
        <v>25</v>
      </c>
      <c r="H39" s="91">
        <v>0</v>
      </c>
      <c r="I39" s="92">
        <v>25</v>
      </c>
      <c r="J39" s="89">
        <v>0</v>
      </c>
      <c r="K39" s="90">
        <v>25</v>
      </c>
      <c r="L39" s="91"/>
      <c r="M39" s="92"/>
      <c r="N39" s="89"/>
      <c r="O39" s="90"/>
      <c r="P39" s="93">
        <f t="shared" si="15"/>
        <v>0</v>
      </c>
      <c r="Q39" s="107">
        <f t="shared" si="15"/>
        <v>75</v>
      </c>
      <c r="R39" s="93">
        <f t="shared" si="16"/>
        <v>0</v>
      </c>
      <c r="S39" s="107">
        <f t="shared" si="16"/>
        <v>3</v>
      </c>
      <c r="T39" s="93">
        <f t="shared" si="17"/>
        <v>0</v>
      </c>
      <c r="U39" s="107">
        <f t="shared" si="17"/>
        <v>2</v>
      </c>
      <c r="V39" s="281"/>
      <c r="W39" s="282"/>
      <c r="X39" s="282"/>
      <c r="Y39" s="282"/>
      <c r="Z39" s="282"/>
      <c r="AA39" s="282"/>
      <c r="AB39" s="283"/>
      <c r="AC39" s="284">
        <f ca="1">IF(U39&lt;&gt;"","",IF(C39&lt;&gt;"","verlegt",IF(B39&lt;TODAY(),"offen","")))</f>
      </c>
      <c r="AD39" s="285"/>
      <c r="AE39" s="286">
        <f ca="1">IF(U39&lt;&gt;"","",IF(C39="","",IF(C39&lt;TODAY(),"offen","")))</f>
      </c>
      <c r="AF39" s="287"/>
      <c r="AG39" s="29">
        <f>IF(F39&gt;G39,1,0)</f>
        <v>0</v>
      </c>
      <c r="AH39" s="29">
        <f>IF(G39&gt;F39,1,0)</f>
        <v>1</v>
      </c>
      <c r="AI39" s="29">
        <f>IF(H39&gt;I39,1,0)</f>
        <v>0</v>
      </c>
      <c r="AJ39" s="29">
        <f>IF(I39&gt;H39,1,0)</f>
        <v>1</v>
      </c>
      <c r="AK39" s="29">
        <f>IF(J39&gt;K39,1,0)</f>
        <v>0</v>
      </c>
      <c r="AL39" s="29">
        <f>IF(K39&gt;J39,1,0)</f>
        <v>1</v>
      </c>
      <c r="AM39" s="29">
        <f>IF(L39&gt;M39,1,0)</f>
        <v>0</v>
      </c>
      <c r="AN39" s="29">
        <f>IF(M39&gt;L39,1,0)</f>
        <v>0</v>
      </c>
      <c r="AO39" s="29">
        <f>IF(N39&gt;O39,1,0)</f>
        <v>0</v>
      </c>
      <c r="AP39" s="29">
        <f>IF(O39&gt;N39,1,0)</f>
        <v>0</v>
      </c>
      <c r="AQ39" s="29"/>
    </row>
    <row r="40" spans="1:43" ht="13.5" thickBot="1">
      <c r="A40" s="95">
        <v>6</v>
      </c>
      <c r="B40" s="153">
        <v>39251</v>
      </c>
      <c r="C40" s="97"/>
      <c r="D40" s="98" t="str">
        <f>D39</f>
        <v>TFC KL II</v>
      </c>
      <c r="E40" s="99" t="str">
        <f>E18</f>
        <v>Roßbach</v>
      </c>
      <c r="F40" s="100">
        <v>25</v>
      </c>
      <c r="G40" s="101">
        <v>21</v>
      </c>
      <c r="H40" s="102">
        <v>24</v>
      </c>
      <c r="I40" s="103">
        <v>26</v>
      </c>
      <c r="J40" s="100">
        <v>17</v>
      </c>
      <c r="K40" s="101">
        <v>25</v>
      </c>
      <c r="L40" s="102">
        <v>18</v>
      </c>
      <c r="M40" s="103">
        <v>25</v>
      </c>
      <c r="N40" s="100"/>
      <c r="O40" s="101"/>
      <c r="P40" s="104">
        <f t="shared" si="15"/>
        <v>84</v>
      </c>
      <c r="Q40" s="108">
        <f t="shared" si="15"/>
        <v>97</v>
      </c>
      <c r="R40" s="104">
        <f t="shared" si="16"/>
        <v>1</v>
      </c>
      <c r="S40" s="108">
        <f t="shared" si="16"/>
        <v>3</v>
      </c>
      <c r="T40" s="104">
        <f t="shared" si="17"/>
        <v>0</v>
      </c>
      <c r="U40" s="108">
        <f t="shared" si="17"/>
        <v>2</v>
      </c>
      <c r="V40" s="274"/>
      <c r="W40" s="275"/>
      <c r="X40" s="275"/>
      <c r="Y40" s="275"/>
      <c r="Z40" s="275"/>
      <c r="AA40" s="275"/>
      <c r="AB40" s="276"/>
      <c r="AC40" s="277">
        <f ca="1">IF(U40&lt;&gt;"","",IF(C40&lt;&gt;"","verlegt",IF(B40&lt;TODAY(),"offen","")))</f>
      </c>
      <c r="AD40" s="278"/>
      <c r="AE40" s="279">
        <f ca="1">IF(U40&lt;&gt;"","",IF(C40="","",IF(C40&lt;TODAY(),"offen","")))</f>
      </c>
      <c r="AF40" s="280"/>
      <c r="AG40" s="29">
        <f>IF(F40&gt;G40,1,0)</f>
        <v>1</v>
      </c>
      <c r="AH40" s="29">
        <f>IF(G40&gt;F40,1,0)</f>
        <v>0</v>
      </c>
      <c r="AI40" s="29">
        <f>IF(H40&gt;I40,1,0)</f>
        <v>0</v>
      </c>
      <c r="AJ40" s="29">
        <f>IF(I40&gt;H40,1,0)</f>
        <v>1</v>
      </c>
      <c r="AK40" s="29">
        <f>IF(J40&gt;K40,1,0)</f>
        <v>0</v>
      </c>
      <c r="AL40" s="29">
        <f>IF(K40&gt;J40,1,0)</f>
        <v>1</v>
      </c>
      <c r="AM40" s="29">
        <f>IF(L40&gt;M40,1,0)</f>
        <v>0</v>
      </c>
      <c r="AN40" s="29">
        <f>IF(M40&gt;L40,1,0)</f>
        <v>1</v>
      </c>
      <c r="AO40" s="29">
        <f>IF(N40&gt;O40,1,0)</f>
        <v>0</v>
      </c>
      <c r="AP40" s="29">
        <f>IF(O40&gt;N40,1,0)</f>
        <v>0</v>
      </c>
      <c r="AQ40" s="29"/>
    </row>
    <row r="41" spans="22:43" ht="13.5" thickBot="1">
      <c r="V41" s="30"/>
      <c r="W41" s="30"/>
      <c r="X41" s="15"/>
      <c r="Y41" s="15"/>
      <c r="Z41" s="15"/>
      <c r="AA41" s="15"/>
      <c r="AB41" s="15"/>
      <c r="AC41" s="15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ht="12.75">
      <c r="A42" s="73">
        <v>1</v>
      </c>
      <c r="B42" s="155">
        <v>39125</v>
      </c>
      <c r="C42" s="75"/>
      <c r="D42" s="76" t="str">
        <f>E12</f>
        <v>Miesau</v>
      </c>
      <c r="E42" s="77" t="str">
        <f>E3</f>
        <v>Hochspeyer</v>
      </c>
      <c r="F42" s="78">
        <v>25</v>
      </c>
      <c r="G42" s="79">
        <v>22</v>
      </c>
      <c r="H42" s="80">
        <v>19</v>
      </c>
      <c r="I42" s="81">
        <v>25</v>
      </c>
      <c r="J42" s="78">
        <v>32</v>
      </c>
      <c r="K42" s="79">
        <v>30</v>
      </c>
      <c r="L42" s="80">
        <v>19</v>
      </c>
      <c r="M42" s="81">
        <v>25</v>
      </c>
      <c r="N42" s="78">
        <v>9</v>
      </c>
      <c r="O42" s="79">
        <v>15</v>
      </c>
      <c r="P42" s="82">
        <f aca="true" t="shared" si="18" ref="P42:Q46">IF(F42="","",F42+H42+J42+L42+N42)</f>
        <v>104</v>
      </c>
      <c r="Q42" s="106">
        <f t="shared" si="18"/>
        <v>117</v>
      </c>
      <c r="R42" s="82">
        <f aca="true" t="shared" si="19" ref="R42:S46">IF(F42="","",AG42+AI42+AK42+AM42+AO42)</f>
        <v>2</v>
      </c>
      <c r="S42" s="106">
        <f t="shared" si="19"/>
        <v>3</v>
      </c>
      <c r="T42" s="82">
        <f aca="true" t="shared" si="20" ref="T42:U46">IF(R42="","",IF(R42=3,2,0))</f>
        <v>0</v>
      </c>
      <c r="U42" s="106">
        <f t="shared" si="20"/>
        <v>2</v>
      </c>
      <c r="V42" s="288"/>
      <c r="W42" s="289"/>
      <c r="X42" s="289"/>
      <c r="Y42" s="289"/>
      <c r="Z42" s="289"/>
      <c r="AA42" s="289"/>
      <c r="AB42" s="290"/>
      <c r="AC42" s="291">
        <f ca="1">IF(U42&lt;&gt;"","",IF(C42&lt;&gt;"","verlegt",IF(B42&lt;TODAY(),"offen","")))</f>
      </c>
      <c r="AD42" s="292"/>
      <c r="AE42" s="293">
        <f ca="1">IF(U42&lt;&gt;"","",IF(C42="","",IF(C42&lt;TODAY(),"offen","")))</f>
      </c>
      <c r="AF42" s="294"/>
      <c r="AG42" s="29">
        <f>IF(F42&gt;G42,1,0)</f>
        <v>1</v>
      </c>
      <c r="AH42" s="29">
        <f>IF(G42&gt;F42,1,0)</f>
        <v>0</v>
      </c>
      <c r="AI42" s="29">
        <f>IF(H42&gt;I42,1,0)</f>
        <v>0</v>
      </c>
      <c r="AJ42" s="29">
        <f>IF(I42&gt;H42,1,0)</f>
        <v>1</v>
      </c>
      <c r="AK42" s="29">
        <f>IF(J42&gt;K42,1,0)</f>
        <v>1</v>
      </c>
      <c r="AL42" s="29">
        <f>IF(K42&gt;J42,1,0)</f>
        <v>0</v>
      </c>
      <c r="AM42" s="29">
        <f>IF(L42&gt;M42,1,0)</f>
        <v>0</v>
      </c>
      <c r="AN42" s="29">
        <f>IF(M42&gt;L42,1,0)</f>
        <v>1</v>
      </c>
      <c r="AO42" s="29">
        <f>IF(N42&gt;O42,1,0)</f>
        <v>0</v>
      </c>
      <c r="AP42" s="29">
        <f>IF(O42&gt;N42,1,0)</f>
        <v>1</v>
      </c>
      <c r="AQ42" s="29"/>
    </row>
    <row r="43" spans="1:43" ht="12.75">
      <c r="A43" s="84">
        <v>10</v>
      </c>
      <c r="B43" s="154">
        <v>39391</v>
      </c>
      <c r="C43" s="156">
        <v>39394</v>
      </c>
      <c r="D43" s="87" t="str">
        <f>D42</f>
        <v>Miesau</v>
      </c>
      <c r="E43" s="88" t="str">
        <f>E6</f>
        <v>TFC KL I</v>
      </c>
      <c r="F43" s="89">
        <v>25</v>
      </c>
      <c r="G43" s="90">
        <v>19</v>
      </c>
      <c r="H43" s="91">
        <v>25</v>
      </c>
      <c r="I43" s="92">
        <v>18</v>
      </c>
      <c r="J43" s="89">
        <v>25</v>
      </c>
      <c r="K43" s="90">
        <v>16</v>
      </c>
      <c r="L43" s="91"/>
      <c r="M43" s="92"/>
      <c r="N43" s="89"/>
      <c r="O43" s="90"/>
      <c r="P43" s="93">
        <f t="shared" si="18"/>
        <v>75</v>
      </c>
      <c r="Q43" s="107">
        <f t="shared" si="18"/>
        <v>53</v>
      </c>
      <c r="R43" s="93">
        <f t="shared" si="19"/>
        <v>3</v>
      </c>
      <c r="S43" s="107">
        <f t="shared" si="19"/>
        <v>0</v>
      </c>
      <c r="T43" s="93">
        <f t="shared" si="20"/>
        <v>2</v>
      </c>
      <c r="U43" s="107">
        <f t="shared" si="20"/>
        <v>0</v>
      </c>
      <c r="V43" s="281"/>
      <c r="W43" s="282"/>
      <c r="X43" s="282"/>
      <c r="Y43" s="282"/>
      <c r="Z43" s="282"/>
      <c r="AA43" s="282"/>
      <c r="AB43" s="283"/>
      <c r="AC43" s="284">
        <f ca="1">IF(U43&lt;&gt;"","",IF(C43&lt;&gt;"","verlegt",IF(B43&lt;TODAY(),"offen","")))</f>
      </c>
      <c r="AD43" s="285"/>
      <c r="AE43" s="286">
        <f ca="1">IF(U43&lt;&gt;"","",IF(C43="","",IF(C43&lt;TODAY(),"offen","")))</f>
      </c>
      <c r="AF43" s="287"/>
      <c r="AG43" s="29">
        <f>IF(F43&gt;G43,1,0)</f>
        <v>1</v>
      </c>
      <c r="AH43" s="29">
        <f>IF(G43&gt;F43,1,0)</f>
        <v>0</v>
      </c>
      <c r="AI43" s="29">
        <f>IF(H43&gt;I43,1,0)</f>
        <v>1</v>
      </c>
      <c r="AJ43" s="29">
        <f>IF(I43&gt;H43,1,0)</f>
        <v>0</v>
      </c>
      <c r="AK43" s="29">
        <f>IF(J43&gt;K43,1,0)</f>
        <v>1</v>
      </c>
      <c r="AL43" s="29">
        <f>IF(K43&gt;J43,1,0)</f>
        <v>0</v>
      </c>
      <c r="AM43" s="29">
        <f>IF(L43&gt;M43,1,0)</f>
        <v>0</v>
      </c>
      <c r="AN43" s="29">
        <f>IF(M43&gt;L43,1,0)</f>
        <v>0</v>
      </c>
      <c r="AO43" s="29">
        <f>IF(N43&gt;O43,1,0)</f>
        <v>0</v>
      </c>
      <c r="AP43" s="29">
        <f>IF(O43&gt;N43,1,0)</f>
        <v>0</v>
      </c>
      <c r="AQ43" s="29"/>
    </row>
    <row r="44" spans="1:43" ht="12.75">
      <c r="A44" s="84">
        <v>2</v>
      </c>
      <c r="B44" s="154">
        <v>39146</v>
      </c>
      <c r="C44" s="86"/>
      <c r="D44" s="87" t="str">
        <f>D43</f>
        <v>Miesau</v>
      </c>
      <c r="E44" s="88" t="str">
        <f>E9</f>
        <v>TFC KL II</v>
      </c>
      <c r="F44" s="89">
        <v>22</v>
      </c>
      <c r="G44" s="90">
        <v>25</v>
      </c>
      <c r="H44" s="91">
        <v>25</v>
      </c>
      <c r="I44" s="92">
        <v>23</v>
      </c>
      <c r="J44" s="89">
        <v>25</v>
      </c>
      <c r="K44" s="90">
        <v>16</v>
      </c>
      <c r="L44" s="91">
        <v>25</v>
      </c>
      <c r="M44" s="92">
        <v>19</v>
      </c>
      <c r="N44" s="89"/>
      <c r="O44" s="90"/>
      <c r="P44" s="93">
        <f t="shared" si="18"/>
        <v>97</v>
      </c>
      <c r="Q44" s="107">
        <f t="shared" si="18"/>
        <v>83</v>
      </c>
      <c r="R44" s="93">
        <f t="shared" si="19"/>
        <v>3</v>
      </c>
      <c r="S44" s="107">
        <f t="shared" si="19"/>
        <v>1</v>
      </c>
      <c r="T44" s="93">
        <f t="shared" si="20"/>
        <v>2</v>
      </c>
      <c r="U44" s="107">
        <f t="shared" si="20"/>
        <v>0</v>
      </c>
      <c r="V44" s="281"/>
      <c r="W44" s="282"/>
      <c r="X44" s="282"/>
      <c r="Y44" s="282"/>
      <c r="Z44" s="282"/>
      <c r="AA44" s="282"/>
      <c r="AB44" s="283"/>
      <c r="AC44" s="284">
        <f ca="1">IF(U44&lt;&gt;"","",IF(C44&lt;&gt;"","verlegt",IF(B44&lt;TODAY(),"offen","")))</f>
      </c>
      <c r="AD44" s="285"/>
      <c r="AE44" s="286">
        <f ca="1">IF(U44&lt;&gt;"","",IF(C44="","",IF(C44&lt;TODAY(),"offen","")))</f>
      </c>
      <c r="AF44" s="287"/>
      <c r="AG44" s="29">
        <f>IF(F44&gt;G44,1,0)</f>
        <v>0</v>
      </c>
      <c r="AH44" s="29">
        <f>IF(G44&gt;F44,1,0)</f>
        <v>1</v>
      </c>
      <c r="AI44" s="29">
        <f>IF(H44&gt;I44,1,0)</f>
        <v>1</v>
      </c>
      <c r="AJ44" s="29">
        <f>IF(I44&gt;H44,1,0)</f>
        <v>0</v>
      </c>
      <c r="AK44" s="29">
        <f>IF(J44&gt;K44,1,0)</f>
        <v>1</v>
      </c>
      <c r="AL44" s="29">
        <f>IF(K44&gt;J44,1,0)</f>
        <v>0</v>
      </c>
      <c r="AM44" s="29">
        <f>IF(L44&gt;M44,1,0)</f>
        <v>1</v>
      </c>
      <c r="AN44" s="29">
        <f>IF(M44&gt;L44,1,0)</f>
        <v>0</v>
      </c>
      <c r="AO44" s="29">
        <f>IF(N44&gt;O44,1,0)</f>
        <v>0</v>
      </c>
      <c r="AP44" s="29">
        <f>IF(O44&gt;N44,1,0)</f>
        <v>0</v>
      </c>
      <c r="AQ44" s="29"/>
    </row>
    <row r="45" spans="1:43" ht="12.75">
      <c r="A45" s="84">
        <v>6</v>
      </c>
      <c r="B45" s="154">
        <v>39251</v>
      </c>
      <c r="C45" s="156">
        <v>39380</v>
      </c>
      <c r="D45" s="87" t="str">
        <f>D44</f>
        <v>Miesau</v>
      </c>
      <c r="E45" s="88" t="str">
        <f>E15</f>
        <v>Rodenbach</v>
      </c>
      <c r="F45" s="89">
        <v>17</v>
      </c>
      <c r="G45" s="90">
        <v>25</v>
      </c>
      <c r="H45" s="91">
        <v>25</v>
      </c>
      <c r="I45" s="92">
        <v>15</v>
      </c>
      <c r="J45" s="89">
        <v>18</v>
      </c>
      <c r="K45" s="90">
        <v>25</v>
      </c>
      <c r="L45" s="91">
        <v>21</v>
      </c>
      <c r="M45" s="92">
        <v>25</v>
      </c>
      <c r="N45" s="89"/>
      <c r="O45" s="90"/>
      <c r="P45" s="93">
        <f t="shared" si="18"/>
        <v>81</v>
      </c>
      <c r="Q45" s="107">
        <f t="shared" si="18"/>
        <v>90</v>
      </c>
      <c r="R45" s="93">
        <f t="shared" si="19"/>
        <v>1</v>
      </c>
      <c r="S45" s="107">
        <f t="shared" si="19"/>
        <v>3</v>
      </c>
      <c r="T45" s="93">
        <f t="shared" si="20"/>
        <v>0</v>
      </c>
      <c r="U45" s="107">
        <f t="shared" si="20"/>
        <v>2</v>
      </c>
      <c r="V45" s="281"/>
      <c r="W45" s="282"/>
      <c r="X45" s="282"/>
      <c r="Y45" s="282"/>
      <c r="Z45" s="282"/>
      <c r="AA45" s="282"/>
      <c r="AB45" s="283"/>
      <c r="AC45" s="284">
        <f ca="1">IF(U45&lt;&gt;"","",IF(C45&lt;&gt;"","verlegt",IF(B45&lt;TODAY(),"offen","")))</f>
      </c>
      <c r="AD45" s="285"/>
      <c r="AE45" s="286">
        <f ca="1">IF(U45&lt;&gt;"","",IF(C45="","",IF(C45&lt;TODAY(),"offen","")))</f>
      </c>
      <c r="AF45" s="287"/>
      <c r="AG45" s="29">
        <f>IF(F45&gt;G45,1,0)</f>
        <v>0</v>
      </c>
      <c r="AH45" s="29">
        <f>IF(G45&gt;F45,1,0)</f>
        <v>1</v>
      </c>
      <c r="AI45" s="29">
        <f>IF(H45&gt;I45,1,0)</f>
        <v>1</v>
      </c>
      <c r="AJ45" s="29">
        <f>IF(I45&gt;H45,1,0)</f>
        <v>0</v>
      </c>
      <c r="AK45" s="29">
        <f>IF(J45&gt;K45,1,0)</f>
        <v>0</v>
      </c>
      <c r="AL45" s="29">
        <f>IF(K45&gt;J45,1,0)</f>
        <v>1</v>
      </c>
      <c r="AM45" s="29">
        <f>IF(L45&gt;M45,1,0)</f>
        <v>0</v>
      </c>
      <c r="AN45" s="29">
        <f>IF(M45&gt;L45,1,0)</f>
        <v>1</v>
      </c>
      <c r="AO45" s="29">
        <f>IF(N45&gt;O45,1,0)</f>
        <v>0</v>
      </c>
      <c r="AP45" s="29">
        <f>IF(O45&gt;N45,1,0)</f>
        <v>0</v>
      </c>
      <c r="AQ45" s="29"/>
    </row>
    <row r="46" spans="1:43" ht="13.5" thickBot="1">
      <c r="A46" s="95">
        <v>3</v>
      </c>
      <c r="B46" s="153">
        <v>39202</v>
      </c>
      <c r="C46" s="97"/>
      <c r="D46" s="98" t="str">
        <f>D45</f>
        <v>Miesau</v>
      </c>
      <c r="E46" s="99" t="str">
        <f>E18</f>
        <v>Roßbach</v>
      </c>
      <c r="F46" s="100">
        <v>25</v>
      </c>
      <c r="G46" s="101">
        <v>8</v>
      </c>
      <c r="H46" s="102">
        <v>25</v>
      </c>
      <c r="I46" s="103">
        <v>18</v>
      </c>
      <c r="J46" s="100">
        <v>25</v>
      </c>
      <c r="K46" s="101">
        <v>22</v>
      </c>
      <c r="L46" s="102"/>
      <c r="M46" s="103"/>
      <c r="N46" s="100"/>
      <c r="O46" s="101"/>
      <c r="P46" s="104">
        <f t="shared" si="18"/>
        <v>75</v>
      </c>
      <c r="Q46" s="108">
        <f t="shared" si="18"/>
        <v>48</v>
      </c>
      <c r="R46" s="104">
        <f t="shared" si="19"/>
        <v>3</v>
      </c>
      <c r="S46" s="108">
        <f t="shared" si="19"/>
        <v>0</v>
      </c>
      <c r="T46" s="104">
        <f t="shared" si="20"/>
        <v>2</v>
      </c>
      <c r="U46" s="108">
        <f t="shared" si="20"/>
        <v>0</v>
      </c>
      <c r="V46" s="274"/>
      <c r="W46" s="275"/>
      <c r="X46" s="275"/>
      <c r="Y46" s="275"/>
      <c r="Z46" s="275"/>
      <c r="AA46" s="275"/>
      <c r="AB46" s="276"/>
      <c r="AC46" s="277">
        <f ca="1">IF(U46&lt;&gt;"","",IF(C46&lt;&gt;"","verlegt",IF(B46&lt;TODAY(),"offen","")))</f>
      </c>
      <c r="AD46" s="278"/>
      <c r="AE46" s="279">
        <f ca="1">IF(U46&lt;&gt;"","",IF(C46="","",IF(C46&lt;TODAY(),"offen","")))</f>
      </c>
      <c r="AF46" s="280"/>
      <c r="AG46" s="29">
        <f>IF(F46&gt;G46,1,0)</f>
        <v>1</v>
      </c>
      <c r="AH46" s="29">
        <f>IF(G46&gt;F46,1,0)</f>
        <v>0</v>
      </c>
      <c r="AI46" s="29">
        <f>IF(H46&gt;I46,1,0)</f>
        <v>1</v>
      </c>
      <c r="AJ46" s="29">
        <f>IF(I46&gt;H46,1,0)</f>
        <v>0</v>
      </c>
      <c r="AK46" s="29">
        <f>IF(J46&gt;K46,1,0)</f>
        <v>1</v>
      </c>
      <c r="AL46" s="29">
        <f>IF(K46&gt;J46,1,0)</f>
        <v>0</v>
      </c>
      <c r="AM46" s="29">
        <f>IF(L46&gt;M46,1,0)</f>
        <v>0</v>
      </c>
      <c r="AN46" s="29">
        <f>IF(M46&gt;L46,1,0)</f>
        <v>0</v>
      </c>
      <c r="AO46" s="29">
        <f>IF(N46&gt;O46,1,0)</f>
        <v>0</v>
      </c>
      <c r="AP46" s="29">
        <f>IF(O46&gt;N46,1,0)</f>
        <v>0</v>
      </c>
      <c r="AQ46" s="29"/>
    </row>
    <row r="47" spans="22:43" ht="13.5" thickBot="1">
      <c r="V47" s="30"/>
      <c r="W47" s="30"/>
      <c r="X47" s="15"/>
      <c r="Y47" s="15"/>
      <c r="Z47" s="15"/>
      <c r="AA47" s="15"/>
      <c r="AB47" s="15"/>
      <c r="AC47" s="15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ht="12.75">
      <c r="A48" s="73">
        <v>2</v>
      </c>
      <c r="B48" s="155">
        <v>39146</v>
      </c>
      <c r="C48" s="75"/>
      <c r="D48" s="76" t="str">
        <f>E15</f>
        <v>Rodenbach</v>
      </c>
      <c r="E48" s="77" t="str">
        <f>E3</f>
        <v>Hochspeyer</v>
      </c>
      <c r="F48" s="78">
        <v>25</v>
      </c>
      <c r="G48" s="79">
        <v>11</v>
      </c>
      <c r="H48" s="80">
        <v>22</v>
      </c>
      <c r="I48" s="81">
        <v>25</v>
      </c>
      <c r="J48" s="78">
        <v>25</v>
      </c>
      <c r="K48" s="79">
        <v>19</v>
      </c>
      <c r="L48" s="80">
        <v>25</v>
      </c>
      <c r="M48" s="81">
        <v>12</v>
      </c>
      <c r="N48" s="78"/>
      <c r="O48" s="79"/>
      <c r="P48" s="82">
        <f aca="true" t="shared" si="21" ref="P48:Q52">IF(F48="","",F48+H48+J48+L48+N48)</f>
        <v>97</v>
      </c>
      <c r="Q48" s="106">
        <f t="shared" si="21"/>
        <v>67</v>
      </c>
      <c r="R48" s="82">
        <f aca="true" t="shared" si="22" ref="R48:S52">IF(F48="","",AG48+AI48+AK48+AM48+AO48)</f>
        <v>3</v>
      </c>
      <c r="S48" s="106">
        <f t="shared" si="22"/>
        <v>1</v>
      </c>
      <c r="T48" s="82">
        <f aca="true" t="shared" si="23" ref="T48:U52">IF(R48="","",IF(R48=3,2,0))</f>
        <v>2</v>
      </c>
      <c r="U48" s="106">
        <f t="shared" si="23"/>
        <v>0</v>
      </c>
      <c r="V48" s="288"/>
      <c r="W48" s="289"/>
      <c r="X48" s="289"/>
      <c r="Y48" s="289"/>
      <c r="Z48" s="289"/>
      <c r="AA48" s="289"/>
      <c r="AB48" s="290"/>
      <c r="AC48" s="291">
        <f ca="1">IF(U48&lt;&gt;"","",IF(C48&lt;&gt;"","verlegt",IF(B48&lt;TODAY(),"offen","")))</f>
      </c>
      <c r="AD48" s="292"/>
      <c r="AE48" s="293">
        <f ca="1">IF(U48&lt;&gt;"","",IF(C48="","",IF(C48&lt;TODAY(),"offen","")))</f>
      </c>
      <c r="AF48" s="294"/>
      <c r="AG48" s="29">
        <f>IF(F48&gt;G48,1,0)</f>
        <v>1</v>
      </c>
      <c r="AH48" s="29">
        <f>IF(G48&gt;F48,1,0)</f>
        <v>0</v>
      </c>
      <c r="AI48" s="29">
        <f>IF(H48&gt;I48,1,0)</f>
        <v>0</v>
      </c>
      <c r="AJ48" s="29">
        <f>IF(I48&gt;H48,1,0)</f>
        <v>1</v>
      </c>
      <c r="AK48" s="29">
        <f>IF(J48&gt;K48,1,0)</f>
        <v>1</v>
      </c>
      <c r="AL48" s="29">
        <f>IF(K48&gt;J48,1,0)</f>
        <v>0</v>
      </c>
      <c r="AM48" s="29">
        <f>IF(L48&gt;M48,1,0)</f>
        <v>1</v>
      </c>
      <c r="AN48" s="29">
        <f>IF(M48&gt;L48,1,0)</f>
        <v>0</v>
      </c>
      <c r="AO48" s="29">
        <f>IF(N48&gt;O48,1,0)</f>
        <v>0</v>
      </c>
      <c r="AP48" s="29">
        <f>IF(O48&gt;N48,1,0)</f>
        <v>0</v>
      </c>
      <c r="AQ48" s="29"/>
    </row>
    <row r="49" spans="1:43" ht="12.75">
      <c r="A49" s="84">
        <v>8</v>
      </c>
      <c r="B49" s="154">
        <v>39349</v>
      </c>
      <c r="C49" s="86"/>
      <c r="D49" s="87" t="str">
        <f>D48</f>
        <v>Rodenbach</v>
      </c>
      <c r="E49" s="88" t="str">
        <f>E6</f>
        <v>TFC KL I</v>
      </c>
      <c r="F49" s="89">
        <v>16</v>
      </c>
      <c r="G49" s="90">
        <v>25</v>
      </c>
      <c r="H49" s="91">
        <v>25</v>
      </c>
      <c r="I49" s="92">
        <v>18</v>
      </c>
      <c r="J49" s="89">
        <v>25</v>
      </c>
      <c r="K49" s="90">
        <v>14</v>
      </c>
      <c r="L49" s="91">
        <v>22</v>
      </c>
      <c r="M49" s="92">
        <v>25</v>
      </c>
      <c r="N49" s="89">
        <v>15</v>
      </c>
      <c r="O49" s="90">
        <v>9</v>
      </c>
      <c r="P49" s="93">
        <f t="shared" si="21"/>
        <v>103</v>
      </c>
      <c r="Q49" s="107">
        <f t="shared" si="21"/>
        <v>91</v>
      </c>
      <c r="R49" s="93">
        <f t="shared" si="22"/>
        <v>3</v>
      </c>
      <c r="S49" s="107">
        <f t="shared" si="22"/>
        <v>2</v>
      </c>
      <c r="T49" s="93">
        <f t="shared" si="23"/>
        <v>2</v>
      </c>
      <c r="U49" s="107">
        <f t="shared" si="23"/>
        <v>0</v>
      </c>
      <c r="V49" s="281"/>
      <c r="W49" s="282"/>
      <c r="X49" s="282"/>
      <c r="Y49" s="282"/>
      <c r="Z49" s="282"/>
      <c r="AA49" s="282"/>
      <c r="AB49" s="283"/>
      <c r="AC49" s="284">
        <f ca="1">IF(U49&lt;&gt;"","",IF(C49&lt;&gt;"","verlegt",IF(B49&lt;TODAY(),"offen","")))</f>
      </c>
      <c r="AD49" s="285"/>
      <c r="AE49" s="286">
        <f ca="1">IF(U49&lt;&gt;"","",IF(C49="","",IF(C49&lt;TODAY(),"offen","")))</f>
      </c>
      <c r="AF49" s="287"/>
      <c r="AG49" s="29">
        <f>IF(F49&gt;G49,1,0)</f>
        <v>0</v>
      </c>
      <c r="AH49" s="29">
        <f>IF(G49&gt;F49,1,0)</f>
        <v>1</v>
      </c>
      <c r="AI49" s="29">
        <f>IF(H49&gt;I49,1,0)</f>
        <v>1</v>
      </c>
      <c r="AJ49" s="29">
        <f>IF(I49&gt;H49,1,0)</f>
        <v>0</v>
      </c>
      <c r="AK49" s="29">
        <f>IF(J49&gt;K49,1,0)</f>
        <v>1</v>
      </c>
      <c r="AL49" s="29">
        <f>IF(K49&gt;J49,1,0)</f>
        <v>0</v>
      </c>
      <c r="AM49" s="29">
        <f>IF(L49&gt;M49,1,0)</f>
        <v>0</v>
      </c>
      <c r="AN49" s="29">
        <f>IF(M49&gt;L49,1,0)</f>
        <v>1</v>
      </c>
      <c r="AO49" s="29">
        <f>IF(N49&gt;O49,1,0)</f>
        <v>1</v>
      </c>
      <c r="AP49" s="29">
        <f>IF(O49&gt;N49,1,0)</f>
        <v>0</v>
      </c>
      <c r="AQ49" s="29"/>
    </row>
    <row r="50" spans="1:43" ht="12.75">
      <c r="A50" s="84">
        <v>4</v>
      </c>
      <c r="B50" s="154">
        <v>39216</v>
      </c>
      <c r="C50" s="86"/>
      <c r="D50" s="87" t="str">
        <f>D49</f>
        <v>Rodenbach</v>
      </c>
      <c r="E50" s="88" t="str">
        <f>E9</f>
        <v>TFC KL II</v>
      </c>
      <c r="F50" s="89">
        <v>25</v>
      </c>
      <c r="G50" s="90">
        <v>10</v>
      </c>
      <c r="H50" s="91">
        <v>25</v>
      </c>
      <c r="I50" s="92">
        <v>8</v>
      </c>
      <c r="J50" s="89">
        <v>25</v>
      </c>
      <c r="K50" s="90">
        <v>21</v>
      </c>
      <c r="L50" s="91"/>
      <c r="M50" s="92"/>
      <c r="N50" s="89"/>
      <c r="O50" s="90"/>
      <c r="P50" s="93">
        <f t="shared" si="21"/>
        <v>75</v>
      </c>
      <c r="Q50" s="107">
        <f t="shared" si="21"/>
        <v>39</v>
      </c>
      <c r="R50" s="93">
        <f t="shared" si="22"/>
        <v>3</v>
      </c>
      <c r="S50" s="107">
        <f t="shared" si="22"/>
        <v>0</v>
      </c>
      <c r="T50" s="93">
        <f t="shared" si="23"/>
        <v>2</v>
      </c>
      <c r="U50" s="107">
        <f t="shared" si="23"/>
        <v>0</v>
      </c>
      <c r="V50" s="281"/>
      <c r="W50" s="282"/>
      <c r="X50" s="282"/>
      <c r="Y50" s="282"/>
      <c r="Z50" s="282"/>
      <c r="AA50" s="282"/>
      <c r="AB50" s="283"/>
      <c r="AC50" s="284">
        <f ca="1">IF(U50&lt;&gt;"","",IF(C50&lt;&gt;"","verlegt",IF(B50&lt;TODAY(),"offen","")))</f>
      </c>
      <c r="AD50" s="285"/>
      <c r="AE50" s="286">
        <f ca="1">IF(U50&lt;&gt;"","",IF(C50="","",IF(C50&lt;TODAY(),"offen","")))</f>
      </c>
      <c r="AF50" s="287"/>
      <c r="AG50" s="29">
        <f>IF(F50&gt;G50,1,0)</f>
        <v>1</v>
      </c>
      <c r="AH50" s="29">
        <f>IF(G50&gt;F50,1,0)</f>
        <v>0</v>
      </c>
      <c r="AI50" s="29">
        <f>IF(H50&gt;I50,1,0)</f>
        <v>1</v>
      </c>
      <c r="AJ50" s="29">
        <f>IF(I50&gt;H50,1,0)</f>
        <v>0</v>
      </c>
      <c r="AK50" s="29">
        <f>IF(J50&gt;K50,1,0)</f>
        <v>1</v>
      </c>
      <c r="AL50" s="29">
        <f>IF(K50&gt;J50,1,0)</f>
        <v>0</v>
      </c>
      <c r="AM50" s="29">
        <f>IF(L50&gt;M50,1,0)</f>
        <v>0</v>
      </c>
      <c r="AN50" s="29">
        <f>IF(M50&gt;L50,1,0)</f>
        <v>0</v>
      </c>
      <c r="AO50" s="29">
        <f>IF(N50&gt;O50,1,0)</f>
        <v>0</v>
      </c>
      <c r="AP50" s="29">
        <f>IF(O50&gt;N50,1,0)</f>
        <v>0</v>
      </c>
      <c r="AQ50" s="29"/>
    </row>
    <row r="51" spans="1:43" ht="12.75">
      <c r="A51" s="84">
        <v>9</v>
      </c>
      <c r="B51" s="154">
        <v>39377</v>
      </c>
      <c r="C51" s="86"/>
      <c r="D51" s="87" t="str">
        <f>D50</f>
        <v>Rodenbach</v>
      </c>
      <c r="E51" s="88" t="str">
        <f>E12</f>
        <v>Miesau</v>
      </c>
      <c r="F51" s="89">
        <v>25</v>
      </c>
      <c r="G51" s="90">
        <v>19</v>
      </c>
      <c r="H51" s="91">
        <v>25</v>
      </c>
      <c r="I51" s="92">
        <v>17</v>
      </c>
      <c r="J51" s="89">
        <v>25</v>
      </c>
      <c r="K51" s="90">
        <v>12</v>
      </c>
      <c r="L51" s="91"/>
      <c r="M51" s="92"/>
      <c r="N51" s="89"/>
      <c r="O51" s="90"/>
      <c r="P51" s="93">
        <f t="shared" si="21"/>
        <v>75</v>
      </c>
      <c r="Q51" s="107">
        <f t="shared" si="21"/>
        <v>48</v>
      </c>
      <c r="R51" s="93">
        <f t="shared" si="22"/>
        <v>3</v>
      </c>
      <c r="S51" s="107">
        <f t="shared" si="22"/>
        <v>0</v>
      </c>
      <c r="T51" s="93">
        <f t="shared" si="23"/>
        <v>2</v>
      </c>
      <c r="U51" s="107">
        <f t="shared" si="23"/>
        <v>0</v>
      </c>
      <c r="V51" s="281"/>
      <c r="W51" s="282"/>
      <c r="X51" s="282"/>
      <c r="Y51" s="282"/>
      <c r="Z51" s="282"/>
      <c r="AA51" s="282"/>
      <c r="AB51" s="283"/>
      <c r="AC51" s="284">
        <f ca="1">IF(U51&lt;&gt;"","",IF(C51&lt;&gt;"","verlegt",IF(B51&lt;TODAY(),"offen","")))</f>
      </c>
      <c r="AD51" s="285"/>
      <c r="AE51" s="286">
        <f ca="1">IF(U51&lt;&gt;"","",IF(C51="","",IF(C51&lt;TODAY(),"offen","")))</f>
      </c>
      <c r="AF51" s="287"/>
      <c r="AG51" s="29">
        <f>IF(F51&gt;G51,1,0)</f>
        <v>1</v>
      </c>
      <c r="AH51" s="29">
        <f>IF(G51&gt;F51,1,0)</f>
        <v>0</v>
      </c>
      <c r="AI51" s="29">
        <f>IF(H51&gt;I51,1,0)</f>
        <v>1</v>
      </c>
      <c r="AJ51" s="29">
        <f>IF(I51&gt;H51,1,0)</f>
        <v>0</v>
      </c>
      <c r="AK51" s="29">
        <f>IF(J51&gt;K51,1,0)</f>
        <v>1</v>
      </c>
      <c r="AL51" s="29">
        <f>IF(K51&gt;J51,1,0)</f>
        <v>0</v>
      </c>
      <c r="AM51" s="29">
        <f>IF(L51&gt;M51,1,0)</f>
        <v>0</v>
      </c>
      <c r="AN51" s="29">
        <f>IF(M51&gt;L51,1,0)</f>
        <v>0</v>
      </c>
      <c r="AO51" s="29">
        <f>IF(N51&gt;O51,1,0)</f>
        <v>0</v>
      </c>
      <c r="AP51" s="29">
        <f>IF(O51&gt;N51,1,0)</f>
        <v>0</v>
      </c>
      <c r="AQ51" s="29"/>
    </row>
    <row r="52" spans="1:43" ht="13.5" thickBot="1">
      <c r="A52" s="95">
        <v>1</v>
      </c>
      <c r="B52" s="153">
        <v>39125</v>
      </c>
      <c r="C52" s="97"/>
      <c r="D52" s="98" t="str">
        <f>D51</f>
        <v>Rodenbach</v>
      </c>
      <c r="E52" s="99" t="str">
        <f>E18</f>
        <v>Roßbach</v>
      </c>
      <c r="F52" s="100">
        <v>25</v>
      </c>
      <c r="G52" s="101">
        <v>11</v>
      </c>
      <c r="H52" s="102">
        <v>25</v>
      </c>
      <c r="I52" s="103">
        <v>20</v>
      </c>
      <c r="J52" s="100">
        <v>25</v>
      </c>
      <c r="K52" s="101">
        <v>12</v>
      </c>
      <c r="L52" s="102"/>
      <c r="M52" s="103"/>
      <c r="N52" s="100"/>
      <c r="O52" s="101"/>
      <c r="P52" s="104">
        <f t="shared" si="21"/>
        <v>75</v>
      </c>
      <c r="Q52" s="108">
        <f t="shared" si="21"/>
        <v>43</v>
      </c>
      <c r="R52" s="104">
        <f t="shared" si="22"/>
        <v>3</v>
      </c>
      <c r="S52" s="108">
        <f t="shared" si="22"/>
        <v>0</v>
      </c>
      <c r="T52" s="104">
        <f t="shared" si="23"/>
        <v>2</v>
      </c>
      <c r="U52" s="108">
        <f t="shared" si="23"/>
        <v>0</v>
      </c>
      <c r="V52" s="274"/>
      <c r="W52" s="275"/>
      <c r="X52" s="275"/>
      <c r="Y52" s="275"/>
      <c r="Z52" s="275"/>
      <c r="AA52" s="275"/>
      <c r="AB52" s="276"/>
      <c r="AC52" s="277">
        <f ca="1">IF(U52&lt;&gt;"","",IF(C52&lt;&gt;"","verlegt",IF(B52&lt;TODAY(),"offen","")))</f>
      </c>
      <c r="AD52" s="278"/>
      <c r="AE52" s="279">
        <f ca="1">IF(U52&lt;&gt;"","",IF(C52="","",IF(C52&lt;TODAY(),"offen","")))</f>
      </c>
      <c r="AF52" s="280"/>
      <c r="AG52" s="29">
        <f>IF(F52&gt;G52,1,0)</f>
        <v>1</v>
      </c>
      <c r="AH52" s="29">
        <f>IF(G52&gt;F52,1,0)</f>
        <v>0</v>
      </c>
      <c r="AI52" s="29">
        <f>IF(H52&gt;I52,1,0)</f>
        <v>1</v>
      </c>
      <c r="AJ52" s="29">
        <f>IF(I52&gt;H52,1,0)</f>
        <v>0</v>
      </c>
      <c r="AK52" s="29">
        <f>IF(J52&gt;K52,1,0)</f>
        <v>1</v>
      </c>
      <c r="AL52" s="29">
        <f>IF(K52&gt;J52,1,0)</f>
        <v>0</v>
      </c>
      <c r="AM52" s="29">
        <f>IF(L52&gt;M52,1,0)</f>
        <v>0</v>
      </c>
      <c r="AN52" s="29">
        <f>IF(M52&gt;L52,1,0)</f>
        <v>0</v>
      </c>
      <c r="AO52" s="29">
        <f>IF(N52&gt;O52,1,0)</f>
        <v>0</v>
      </c>
      <c r="AP52" s="29">
        <f>IF(O52&gt;N52,1,0)</f>
        <v>0</v>
      </c>
      <c r="AQ52" s="29"/>
    </row>
    <row r="53" spans="22:43" ht="13.5" thickBot="1">
      <c r="V53" s="30"/>
      <c r="W53" s="30"/>
      <c r="X53" s="15"/>
      <c r="Y53" s="15"/>
      <c r="Z53" s="15"/>
      <c r="AA53" s="15"/>
      <c r="AB53" s="15"/>
      <c r="AC53" s="15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ht="12.75">
      <c r="A54" s="73">
        <v>4</v>
      </c>
      <c r="B54" s="155">
        <v>39217</v>
      </c>
      <c r="C54" s="75"/>
      <c r="D54" s="76" t="str">
        <f>E18</f>
        <v>Roßbach</v>
      </c>
      <c r="E54" s="77" t="str">
        <f>E3</f>
        <v>Hochspeyer</v>
      </c>
      <c r="F54" s="78">
        <v>24</v>
      </c>
      <c r="G54" s="79">
        <v>26</v>
      </c>
      <c r="H54" s="80">
        <v>15</v>
      </c>
      <c r="I54" s="81">
        <v>25</v>
      </c>
      <c r="J54" s="78">
        <v>17</v>
      </c>
      <c r="K54" s="79">
        <v>25</v>
      </c>
      <c r="L54" s="80"/>
      <c r="M54" s="81"/>
      <c r="N54" s="78"/>
      <c r="O54" s="79"/>
      <c r="P54" s="82">
        <f aca="true" t="shared" si="24" ref="P54:Q58">IF(F54="","",F54+H54+J54+L54+N54)</f>
        <v>56</v>
      </c>
      <c r="Q54" s="106">
        <f t="shared" si="24"/>
        <v>76</v>
      </c>
      <c r="R54" s="82">
        <f aca="true" t="shared" si="25" ref="R54:S58">IF(F54="","",AG54+AI54+AK54+AM54+AO54)</f>
        <v>0</v>
      </c>
      <c r="S54" s="106">
        <f t="shared" si="25"/>
        <v>3</v>
      </c>
      <c r="T54" s="82">
        <f aca="true" t="shared" si="26" ref="T54:U58">IF(R54="","",IF(R54=3,2,0))</f>
        <v>0</v>
      </c>
      <c r="U54" s="106">
        <f t="shared" si="26"/>
        <v>2</v>
      </c>
      <c r="V54" s="288"/>
      <c r="W54" s="289"/>
      <c r="X54" s="289"/>
      <c r="Y54" s="289"/>
      <c r="Z54" s="289"/>
      <c r="AA54" s="289"/>
      <c r="AB54" s="290"/>
      <c r="AC54" s="291">
        <f ca="1">IF(U54&lt;&gt;"","",IF(C54&lt;&gt;"","verlegt",IF(B54&lt;TODAY(),"offen","")))</f>
      </c>
      <c r="AD54" s="292"/>
      <c r="AE54" s="293">
        <f ca="1">IF(U54&lt;&gt;"","",IF(C54="","",IF(C54&lt;TODAY(),"offen","")))</f>
      </c>
      <c r="AF54" s="294"/>
      <c r="AG54" s="29">
        <f>IF(F54&gt;G54,1,0)</f>
        <v>0</v>
      </c>
      <c r="AH54" s="29">
        <f>IF(G54&gt;F54,1,0)</f>
        <v>1</v>
      </c>
      <c r="AI54" s="29">
        <f>IF(H54&gt;I54,1,0)</f>
        <v>0</v>
      </c>
      <c r="AJ54" s="29">
        <f>IF(I54&gt;H54,1,0)</f>
        <v>1</v>
      </c>
      <c r="AK54" s="29">
        <f>IF(J54&gt;K54,1,0)</f>
        <v>0</v>
      </c>
      <c r="AL54" s="29">
        <f>IF(K54&gt;J54,1,0)</f>
        <v>1</v>
      </c>
      <c r="AM54" s="29">
        <f>IF(L54&gt;M54,1,0)</f>
        <v>0</v>
      </c>
      <c r="AN54" s="29">
        <f>IF(M54&gt;L54,1,0)</f>
        <v>0</v>
      </c>
      <c r="AO54" s="29">
        <f>IF(N54&gt;O54,1,0)</f>
        <v>0</v>
      </c>
      <c r="AP54" s="29">
        <f>IF(O54&gt;N54,1,0)</f>
        <v>0</v>
      </c>
      <c r="AQ54" s="29"/>
    </row>
    <row r="55" spans="1:43" ht="12.75">
      <c r="A55" s="84">
        <v>7</v>
      </c>
      <c r="B55" s="154">
        <v>39329</v>
      </c>
      <c r="C55" s="86"/>
      <c r="D55" s="87" t="str">
        <f>D54</f>
        <v>Roßbach</v>
      </c>
      <c r="E55" s="88" t="str">
        <f>E6</f>
        <v>TFC KL I</v>
      </c>
      <c r="F55" s="89">
        <v>16</v>
      </c>
      <c r="G55" s="90">
        <v>25</v>
      </c>
      <c r="H55" s="91">
        <v>23</v>
      </c>
      <c r="I55" s="92">
        <v>25</v>
      </c>
      <c r="J55" s="89">
        <v>20</v>
      </c>
      <c r="K55" s="90">
        <v>25</v>
      </c>
      <c r="L55" s="91"/>
      <c r="M55" s="92"/>
      <c r="N55" s="89"/>
      <c r="O55" s="90"/>
      <c r="P55" s="93">
        <f t="shared" si="24"/>
        <v>59</v>
      </c>
      <c r="Q55" s="107">
        <f t="shared" si="24"/>
        <v>75</v>
      </c>
      <c r="R55" s="93">
        <f t="shared" si="25"/>
        <v>0</v>
      </c>
      <c r="S55" s="107">
        <f t="shared" si="25"/>
        <v>3</v>
      </c>
      <c r="T55" s="93">
        <f t="shared" si="26"/>
        <v>0</v>
      </c>
      <c r="U55" s="107">
        <f t="shared" si="26"/>
        <v>2</v>
      </c>
      <c r="V55" s="281"/>
      <c r="W55" s="282"/>
      <c r="X55" s="282"/>
      <c r="Y55" s="282"/>
      <c r="Z55" s="282"/>
      <c r="AA55" s="282"/>
      <c r="AB55" s="283"/>
      <c r="AC55" s="284">
        <f ca="1">IF(U55&lt;&gt;"","",IF(C55&lt;&gt;"","verlegt",IF(B55&lt;TODAY(),"offen","")))</f>
      </c>
      <c r="AD55" s="285"/>
      <c r="AE55" s="286">
        <f ca="1">IF(U55&lt;&gt;"","",IF(C55="","",IF(C55&lt;TODAY(),"offen","")))</f>
      </c>
      <c r="AF55" s="287"/>
      <c r="AG55" s="29">
        <f>IF(F55&gt;G55,1,0)</f>
        <v>0</v>
      </c>
      <c r="AH55" s="29">
        <f>IF(G55&gt;F55,1,0)</f>
        <v>1</v>
      </c>
      <c r="AI55" s="29">
        <f>IF(H55&gt;I55,1,0)</f>
        <v>0</v>
      </c>
      <c r="AJ55" s="29">
        <f>IF(I55&gt;H55,1,0)</f>
        <v>1</v>
      </c>
      <c r="AK55" s="29">
        <f>IF(J55&gt;K55,1,0)</f>
        <v>0</v>
      </c>
      <c r="AL55" s="29">
        <f>IF(K55&gt;J55,1,0)</f>
        <v>1</v>
      </c>
      <c r="AM55" s="29">
        <f>IF(L55&gt;M55,1,0)</f>
        <v>0</v>
      </c>
      <c r="AN55" s="29">
        <f>IF(M55&gt;L55,1,0)</f>
        <v>0</v>
      </c>
      <c r="AO55" s="29">
        <f>IF(N55&gt;O55,1,0)</f>
        <v>0</v>
      </c>
      <c r="AP55" s="29">
        <f>IF(O55&gt;N55,1,0)</f>
        <v>0</v>
      </c>
      <c r="AQ55" s="29"/>
    </row>
    <row r="56" spans="1:43" ht="12.75">
      <c r="A56" s="84">
        <v>9</v>
      </c>
      <c r="B56" s="154">
        <v>39378</v>
      </c>
      <c r="C56" s="86"/>
      <c r="D56" s="87" t="str">
        <f>D55</f>
        <v>Roßbach</v>
      </c>
      <c r="E56" s="88" t="str">
        <f>E9</f>
        <v>TFC KL II</v>
      </c>
      <c r="F56" s="89">
        <v>25</v>
      </c>
      <c r="G56" s="90">
        <v>0</v>
      </c>
      <c r="H56" s="91">
        <v>25</v>
      </c>
      <c r="I56" s="92">
        <v>0</v>
      </c>
      <c r="J56" s="89">
        <v>25</v>
      </c>
      <c r="K56" s="90">
        <v>0</v>
      </c>
      <c r="L56" s="91"/>
      <c r="M56" s="92"/>
      <c r="N56" s="89"/>
      <c r="O56" s="90"/>
      <c r="P56" s="93">
        <f t="shared" si="24"/>
        <v>75</v>
      </c>
      <c r="Q56" s="107">
        <f t="shared" si="24"/>
        <v>0</v>
      </c>
      <c r="R56" s="93">
        <f t="shared" si="25"/>
        <v>3</v>
      </c>
      <c r="S56" s="107">
        <f t="shared" si="25"/>
        <v>0</v>
      </c>
      <c r="T56" s="93">
        <f t="shared" si="26"/>
        <v>2</v>
      </c>
      <c r="U56" s="107">
        <f t="shared" si="26"/>
        <v>0</v>
      </c>
      <c r="V56" s="281"/>
      <c r="W56" s="282"/>
      <c r="X56" s="282"/>
      <c r="Y56" s="282"/>
      <c r="Z56" s="282"/>
      <c r="AA56" s="282"/>
      <c r="AB56" s="283"/>
      <c r="AC56" s="284">
        <f ca="1">IF(U56&lt;&gt;"","",IF(C56&lt;&gt;"","verlegt",IF(B56&lt;TODAY(),"offen","")))</f>
      </c>
      <c r="AD56" s="285"/>
      <c r="AE56" s="286">
        <f ca="1">IF(U56&lt;&gt;"","",IF(C56="","",IF(C56&lt;TODAY(),"offen","")))</f>
      </c>
      <c r="AF56" s="287"/>
      <c r="AG56" s="29">
        <f>IF(F56&gt;G56,1,0)</f>
        <v>1</v>
      </c>
      <c r="AH56" s="29">
        <f>IF(G56&gt;F56,1,0)</f>
        <v>0</v>
      </c>
      <c r="AI56" s="29">
        <f>IF(H56&gt;I56,1,0)</f>
        <v>1</v>
      </c>
      <c r="AJ56" s="29">
        <f>IF(I56&gt;H56,1,0)</f>
        <v>0</v>
      </c>
      <c r="AK56" s="29">
        <f>IF(J56&gt;K56,1,0)</f>
        <v>1</v>
      </c>
      <c r="AL56" s="29">
        <f>IF(K56&gt;J56,1,0)</f>
        <v>0</v>
      </c>
      <c r="AM56" s="29">
        <f>IF(L56&gt;M56,1,0)</f>
        <v>0</v>
      </c>
      <c r="AN56" s="29">
        <f>IF(M56&gt;L56,1,0)</f>
        <v>0</v>
      </c>
      <c r="AO56" s="29">
        <f>IF(N56&gt;O56,1,0)</f>
        <v>0</v>
      </c>
      <c r="AP56" s="29">
        <f>IF(O56&gt;N56,1,0)</f>
        <v>0</v>
      </c>
      <c r="AQ56" s="29"/>
    </row>
    <row r="57" spans="1:43" ht="12.75">
      <c r="A57" s="84">
        <v>8</v>
      </c>
      <c r="B57" s="154">
        <v>39350</v>
      </c>
      <c r="C57" s="86"/>
      <c r="D57" s="87" t="str">
        <f>D56</f>
        <v>Roßbach</v>
      </c>
      <c r="E57" s="88" t="str">
        <f>E12</f>
        <v>Miesau</v>
      </c>
      <c r="F57" s="89">
        <v>8</v>
      </c>
      <c r="G57" s="90">
        <v>25</v>
      </c>
      <c r="H57" s="91">
        <v>18</v>
      </c>
      <c r="I57" s="92">
        <v>25</v>
      </c>
      <c r="J57" s="89">
        <v>13</v>
      </c>
      <c r="K57" s="90">
        <v>25</v>
      </c>
      <c r="L57" s="91"/>
      <c r="M57" s="92"/>
      <c r="N57" s="89"/>
      <c r="O57" s="90"/>
      <c r="P57" s="93">
        <f t="shared" si="24"/>
        <v>39</v>
      </c>
      <c r="Q57" s="107">
        <f t="shared" si="24"/>
        <v>75</v>
      </c>
      <c r="R57" s="93">
        <f t="shared" si="25"/>
        <v>0</v>
      </c>
      <c r="S57" s="107">
        <f t="shared" si="25"/>
        <v>3</v>
      </c>
      <c r="T57" s="93">
        <f t="shared" si="26"/>
        <v>0</v>
      </c>
      <c r="U57" s="107">
        <f t="shared" si="26"/>
        <v>2</v>
      </c>
      <c r="V57" s="281"/>
      <c r="W57" s="282"/>
      <c r="X57" s="282"/>
      <c r="Y57" s="282"/>
      <c r="Z57" s="282"/>
      <c r="AA57" s="282"/>
      <c r="AB57" s="283"/>
      <c r="AC57" s="284">
        <f ca="1">IF(U57&lt;&gt;"","",IF(C57&lt;&gt;"","verlegt",IF(B57&lt;TODAY(),"offen","")))</f>
      </c>
      <c r="AD57" s="285"/>
      <c r="AE57" s="286">
        <f ca="1">IF(U57&lt;&gt;"","",IF(C57="","",IF(C57&lt;TODAY(),"offen","")))</f>
      </c>
      <c r="AF57" s="287"/>
      <c r="AG57" s="29">
        <f>IF(F57&gt;G57,1,0)</f>
        <v>0</v>
      </c>
      <c r="AH57" s="29">
        <f>IF(G57&gt;F57,1,0)</f>
        <v>1</v>
      </c>
      <c r="AI57" s="29">
        <f>IF(H57&gt;I57,1,0)</f>
        <v>0</v>
      </c>
      <c r="AJ57" s="29">
        <f>IF(I57&gt;H57,1,0)</f>
        <v>1</v>
      </c>
      <c r="AK57" s="29">
        <f>IF(J57&gt;K57,1,0)</f>
        <v>0</v>
      </c>
      <c r="AL57" s="29">
        <f>IF(K57&gt;J57,1,0)</f>
        <v>1</v>
      </c>
      <c r="AM57" s="29">
        <f>IF(L57&gt;M57,1,0)</f>
        <v>0</v>
      </c>
      <c r="AN57" s="29">
        <f>IF(M57&gt;L57,1,0)</f>
        <v>0</v>
      </c>
      <c r="AO57" s="29">
        <f>IF(N57&gt;O57,1,0)</f>
        <v>0</v>
      </c>
      <c r="AP57" s="29">
        <f>IF(O57&gt;N57,1,0)</f>
        <v>0</v>
      </c>
      <c r="AQ57" s="29"/>
    </row>
    <row r="58" spans="1:43" ht="13.5" thickBot="1">
      <c r="A58" s="95">
        <v>5</v>
      </c>
      <c r="B58" s="153">
        <v>39231</v>
      </c>
      <c r="C58" s="157">
        <v>39413</v>
      </c>
      <c r="D58" s="98" t="str">
        <f>D57</f>
        <v>Roßbach</v>
      </c>
      <c r="E58" s="99" t="str">
        <f>E15</f>
        <v>Rodenbach</v>
      </c>
      <c r="F58" s="100">
        <v>25</v>
      </c>
      <c r="G58" s="101">
        <v>0</v>
      </c>
      <c r="H58" s="102">
        <v>25</v>
      </c>
      <c r="I58" s="103">
        <v>0</v>
      </c>
      <c r="J58" s="100">
        <v>25</v>
      </c>
      <c r="K58" s="101">
        <v>0</v>
      </c>
      <c r="L58" s="102"/>
      <c r="M58" s="103"/>
      <c r="N58" s="100"/>
      <c r="O58" s="101"/>
      <c r="P58" s="104">
        <f t="shared" si="24"/>
        <v>75</v>
      </c>
      <c r="Q58" s="108">
        <f t="shared" si="24"/>
        <v>0</v>
      </c>
      <c r="R58" s="104">
        <f t="shared" si="25"/>
        <v>3</v>
      </c>
      <c r="S58" s="108">
        <f t="shared" si="25"/>
        <v>0</v>
      </c>
      <c r="T58" s="104">
        <f t="shared" si="26"/>
        <v>2</v>
      </c>
      <c r="U58" s="108">
        <f t="shared" si="26"/>
        <v>0</v>
      </c>
      <c r="V58" s="274"/>
      <c r="W58" s="275"/>
      <c r="X58" s="275"/>
      <c r="Y58" s="275"/>
      <c r="Z58" s="275"/>
      <c r="AA58" s="275"/>
      <c r="AB58" s="276"/>
      <c r="AC58" s="277">
        <f ca="1">IF(U58&lt;&gt;"","",IF(C58&lt;&gt;"","verlegt",IF(B58&lt;TODAY(),"offen","")))</f>
      </c>
      <c r="AD58" s="278"/>
      <c r="AE58" s="279">
        <f ca="1">IF(U58&lt;&gt;"","",IF(C58="","",IF(C58&lt;TODAY(),"offen","")))</f>
      </c>
      <c r="AF58" s="280"/>
      <c r="AG58" s="29">
        <f>IF(F58&gt;G58,1,0)</f>
        <v>1</v>
      </c>
      <c r="AH58" s="29">
        <f>IF(G58&gt;F58,1,0)</f>
        <v>0</v>
      </c>
      <c r="AI58" s="29">
        <f>IF(H58&gt;I58,1,0)</f>
        <v>1</v>
      </c>
      <c r="AJ58" s="29">
        <f>IF(I58&gt;H58,1,0)</f>
        <v>0</v>
      </c>
      <c r="AK58" s="29">
        <f>IF(J58&gt;K58,1,0)</f>
        <v>1</v>
      </c>
      <c r="AL58" s="29">
        <f>IF(K58&gt;J58,1,0)</f>
        <v>0</v>
      </c>
      <c r="AM58" s="29">
        <f>IF(L58&gt;M58,1,0)</f>
        <v>0</v>
      </c>
      <c r="AN58" s="29">
        <f>IF(M58&gt;L58,1,0)</f>
        <v>0</v>
      </c>
      <c r="AO58" s="29">
        <f>IF(N58&gt;O58,1,0)</f>
        <v>0</v>
      </c>
      <c r="AP58" s="29">
        <f>IF(O58&gt;N58,1,0)</f>
        <v>0</v>
      </c>
      <c r="AQ58" s="29"/>
    </row>
    <row r="59" spans="22:43" ht="12.75">
      <c r="V59" s="15"/>
      <c r="W59" s="15"/>
      <c r="X59" s="15"/>
      <c r="Y59" s="15"/>
      <c r="Z59" s="15"/>
      <c r="AA59" s="15"/>
      <c r="AB59" s="15"/>
      <c r="AC59" s="319"/>
      <c r="AD59" s="31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29:30" ht="12.75">
      <c r="AC60" s="319"/>
      <c r="AD60" s="319"/>
    </row>
  </sheetData>
  <sheetProtection/>
  <mergeCells count="125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E3:E5"/>
    <mergeCell ref="E6:E8"/>
    <mergeCell ref="E9:E11"/>
    <mergeCell ref="E12:E14"/>
    <mergeCell ref="E15:E17"/>
    <mergeCell ref="E18:E20"/>
    <mergeCell ref="F22:G22"/>
    <mergeCell ref="H22:I22"/>
    <mergeCell ref="J22:K22"/>
    <mergeCell ref="L22:M22"/>
    <mergeCell ref="N22:O22"/>
    <mergeCell ref="P22:Q22"/>
    <mergeCell ref="R22:S22"/>
    <mergeCell ref="T22:U22"/>
    <mergeCell ref="V22:AC22"/>
    <mergeCell ref="V24:AB24"/>
    <mergeCell ref="AC24:AD24"/>
    <mergeCell ref="AE24:AF24"/>
    <mergeCell ref="V25:AB25"/>
    <mergeCell ref="AC25:AD25"/>
    <mergeCell ref="AE25:AF25"/>
    <mergeCell ref="V26:AB26"/>
    <mergeCell ref="AC26:AD26"/>
    <mergeCell ref="AE26:AF26"/>
    <mergeCell ref="V27:AB27"/>
    <mergeCell ref="AC27:AD27"/>
    <mergeCell ref="AE27:AF27"/>
    <mergeCell ref="V28:AB28"/>
    <mergeCell ref="AC28:AD28"/>
    <mergeCell ref="AE28:AF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6:AB36"/>
    <mergeCell ref="AC36:AD36"/>
    <mergeCell ref="AE36:AF36"/>
    <mergeCell ref="V37:AB37"/>
    <mergeCell ref="AC37:AD37"/>
    <mergeCell ref="AE37:AF37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5:AB45"/>
    <mergeCell ref="AC45:AD45"/>
    <mergeCell ref="AE45:AF45"/>
    <mergeCell ref="V46:AB46"/>
    <mergeCell ref="AC46:AD46"/>
    <mergeCell ref="AE46:AF46"/>
    <mergeCell ref="V48:AB48"/>
    <mergeCell ref="AC48:AD48"/>
    <mergeCell ref="AE48:AF48"/>
    <mergeCell ref="V49:AB49"/>
    <mergeCell ref="AC49:AD49"/>
    <mergeCell ref="AE49:AF49"/>
    <mergeCell ref="V50:AB50"/>
    <mergeCell ref="AC50:AD50"/>
    <mergeCell ref="AE50:AF50"/>
    <mergeCell ref="AE55:AF55"/>
    <mergeCell ref="V51:AB51"/>
    <mergeCell ref="AC51:AD51"/>
    <mergeCell ref="AE51:AF51"/>
    <mergeCell ref="V52:AB52"/>
    <mergeCell ref="AC52:AD52"/>
    <mergeCell ref="AE52:AF52"/>
    <mergeCell ref="AE56:AF56"/>
    <mergeCell ref="AE57:AF57"/>
    <mergeCell ref="V58:AB58"/>
    <mergeCell ref="AC58:AD58"/>
    <mergeCell ref="AE58:AF58"/>
    <mergeCell ref="V54:AB54"/>
    <mergeCell ref="AC54:AD54"/>
    <mergeCell ref="AE54:AF54"/>
    <mergeCell ref="V55:AB55"/>
    <mergeCell ref="AC55:AD55"/>
    <mergeCell ref="AC59:AD59"/>
    <mergeCell ref="AC60:AD60"/>
    <mergeCell ref="V57:AB57"/>
    <mergeCell ref="AC57:AD57"/>
    <mergeCell ref="V56:AB56"/>
    <mergeCell ref="AC56:AD5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8"/>
  <sheetViews>
    <sheetView zoomScalePageLayoutView="0" workbookViewId="0" topLeftCell="D1">
      <selection activeCell="D2" sqref="D2"/>
    </sheetView>
  </sheetViews>
  <sheetFormatPr defaultColWidth="11.421875" defaultRowHeight="12.75"/>
  <cols>
    <col min="1" max="1" width="6.7109375" style="14" bestFit="1" customWidth="1"/>
    <col min="2" max="2" width="7.7109375" style="0" bestFit="1" customWidth="1"/>
    <col min="3" max="3" width="9.8515625" style="15" bestFit="1" customWidth="1"/>
    <col min="4" max="5" width="18.7109375" style="0" bestFit="1" customWidth="1"/>
    <col min="6" max="13" width="3.140625" style="0" bestFit="1" customWidth="1"/>
    <col min="14" max="21" width="4.00390625" style="0" bestFit="1" customWidth="1"/>
    <col min="22" max="22" width="4.57421875" style="0" bestFit="1" customWidth="1"/>
    <col min="23" max="23" width="3.28125" style="0" bestFit="1" customWidth="1"/>
    <col min="24" max="29" width="4.7109375" style="0" customWidth="1"/>
    <col min="30" max="30" width="5.7109375" style="0" customWidth="1"/>
    <col min="31" max="33" width="4.7109375" style="0" customWidth="1"/>
    <col min="34" max="34" width="4.7109375" style="15" customWidth="1"/>
    <col min="35" max="54" width="4.7109375" style="0" customWidth="1"/>
  </cols>
  <sheetData>
    <row r="1" spans="3:51" s="1" customFormat="1" ht="12.75" customHeight="1" thickBot="1">
      <c r="C1" s="2"/>
      <c r="D1" s="3"/>
      <c r="E1" s="3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W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4"/>
      <c r="AT1" s="4"/>
      <c r="AU1" s="4"/>
      <c r="AV1" s="4"/>
      <c r="AW1" s="4"/>
      <c r="AX1" s="4"/>
      <c r="AY1" s="5"/>
    </row>
    <row r="2" spans="1:54" ht="85.5" customHeight="1" thickBot="1">
      <c r="A2" s="6"/>
      <c r="B2" s="6"/>
      <c r="C2" s="7"/>
      <c r="D2" s="8"/>
      <c r="E2" s="9" t="s">
        <v>59</v>
      </c>
      <c r="F2" s="299" t="str">
        <f>E3</f>
        <v>Altenglan</v>
      </c>
      <c r="G2" s="300"/>
      <c r="H2" s="322" t="str">
        <f>E6</f>
        <v>Erlenbach/Morlautern</v>
      </c>
      <c r="I2" s="323"/>
      <c r="J2" s="299" t="str">
        <f>E9</f>
        <v>Hütschenhausen</v>
      </c>
      <c r="K2" s="300"/>
      <c r="L2" s="322" t="str">
        <f>E12</f>
        <v>Warriors KL</v>
      </c>
      <c r="M2" s="323"/>
      <c r="N2" s="322" t="str">
        <f>E15</f>
        <v>Ramstein</v>
      </c>
      <c r="O2" s="324"/>
      <c r="P2" s="321" t="s">
        <v>0</v>
      </c>
      <c r="Q2" s="312"/>
      <c r="R2" s="313" t="s">
        <v>1</v>
      </c>
      <c r="S2" s="314"/>
      <c r="T2" s="307" t="s">
        <v>2</v>
      </c>
      <c r="U2" s="308"/>
      <c r="V2" s="10" t="s">
        <v>3</v>
      </c>
      <c r="W2" s="11" t="s">
        <v>4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  <c r="AM2" s="13"/>
      <c r="AN2" s="13"/>
      <c r="AO2" s="13"/>
      <c r="AP2" s="13"/>
      <c r="AQ2" s="13"/>
      <c r="AR2" s="12"/>
      <c r="AS2" s="13"/>
      <c r="AT2" s="13"/>
      <c r="AU2" s="13"/>
      <c r="AV2" s="13"/>
      <c r="AW2" s="13"/>
      <c r="AX2" s="13"/>
      <c r="AY2" s="12"/>
      <c r="AZ2" s="6"/>
      <c r="BA2" s="6"/>
      <c r="BB2" s="6"/>
    </row>
    <row r="3" spans="4:51" ht="12.75" customHeight="1">
      <c r="D3" s="16"/>
      <c r="E3" s="296" t="s">
        <v>20</v>
      </c>
      <c r="F3" s="17" t="s">
        <v>5</v>
      </c>
      <c r="G3" s="18" t="s">
        <v>5</v>
      </c>
      <c r="H3" s="19">
        <f>P21</f>
        <v>76</v>
      </c>
      <c r="I3" s="20">
        <f>Q21</f>
        <v>52</v>
      </c>
      <c r="J3" s="21">
        <f>P22</f>
        <v>33</v>
      </c>
      <c r="K3" s="22">
        <f>Q22</f>
        <v>75</v>
      </c>
      <c r="L3" s="19">
        <f>P23</f>
        <v>96</v>
      </c>
      <c r="M3" s="23">
        <f>Q23</f>
        <v>69</v>
      </c>
      <c r="N3" s="17">
        <f>P24</f>
        <v>55</v>
      </c>
      <c r="O3" s="24">
        <f>Q24</f>
        <v>75</v>
      </c>
      <c r="P3" s="226">
        <f aca="true" t="shared" si="0" ref="P3:Q5">SUM(H3,J3,L3,N3,,,,,,)</f>
        <v>260</v>
      </c>
      <c r="Q3" s="227">
        <f t="shared" si="0"/>
        <v>271</v>
      </c>
      <c r="R3" s="227">
        <f>SUM(G6,G9,G12,G15,,,,,,)</f>
        <v>310</v>
      </c>
      <c r="S3" s="231">
        <f>SUM(F6,F9,F12,F15,,,,,,)</f>
        <v>342</v>
      </c>
      <c r="T3" s="25">
        <f>P3+R3</f>
        <v>570</v>
      </c>
      <c r="U3" s="26">
        <f aca="true" t="shared" si="1" ref="U3:U17">Q3+S3</f>
        <v>613</v>
      </c>
      <c r="V3" s="27">
        <f>T3-U3</f>
        <v>-43</v>
      </c>
      <c r="W3" s="28">
        <f>IF(X4&lt;X16,AJ4,AJ4-1)</f>
        <v>4</v>
      </c>
      <c r="X3" s="29">
        <f>T5*100-U5</f>
        <v>590</v>
      </c>
      <c r="Y3" s="29">
        <f>V4</f>
        <v>-6</v>
      </c>
      <c r="Z3" s="29">
        <f>T4</f>
        <v>11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30"/>
      <c r="AN3" s="30"/>
      <c r="AO3" s="30"/>
      <c r="AP3" s="30"/>
      <c r="AQ3" s="30"/>
      <c r="AR3" s="29"/>
      <c r="AS3" s="30"/>
      <c r="AT3" s="30"/>
      <c r="AU3" s="30"/>
      <c r="AV3" s="30"/>
      <c r="AW3" s="30"/>
      <c r="AX3" s="30"/>
      <c r="AY3" s="29"/>
    </row>
    <row r="4" spans="4:51" ht="12.75" customHeight="1">
      <c r="D4" s="16"/>
      <c r="E4" s="297"/>
      <c r="F4" s="31" t="s">
        <v>5</v>
      </c>
      <c r="G4" s="32" t="s">
        <v>5</v>
      </c>
      <c r="H4" s="33">
        <f>R21</f>
        <v>3</v>
      </c>
      <c r="I4" s="34">
        <f>S21</f>
        <v>0</v>
      </c>
      <c r="J4" s="35">
        <f>R22</f>
        <v>0</v>
      </c>
      <c r="K4" s="36">
        <f>S22</f>
        <v>3</v>
      </c>
      <c r="L4" s="33">
        <f>R23</f>
        <v>3</v>
      </c>
      <c r="M4" s="37">
        <f>S23</f>
        <v>1</v>
      </c>
      <c r="N4" s="31">
        <f>R24</f>
        <v>0</v>
      </c>
      <c r="O4" s="38">
        <f>S24</f>
        <v>3</v>
      </c>
      <c r="P4" s="229">
        <f t="shared" si="0"/>
        <v>6</v>
      </c>
      <c r="Q4" s="230">
        <f t="shared" si="0"/>
        <v>7</v>
      </c>
      <c r="R4" s="230">
        <f>SUM(G7,G10,G13,G16,,,,,,)</f>
        <v>5</v>
      </c>
      <c r="S4" s="231">
        <f>SUM(F7,F10,F13,F16,,,,,,)</f>
        <v>10</v>
      </c>
      <c r="T4" s="39">
        <f aca="true" t="shared" si="2" ref="T4:T17">P4+R4</f>
        <v>11</v>
      </c>
      <c r="U4" s="40">
        <f t="shared" si="1"/>
        <v>17</v>
      </c>
      <c r="V4" s="41">
        <f>T4-U4</f>
        <v>-6</v>
      </c>
      <c r="W4" s="42"/>
      <c r="X4" s="43">
        <f>X3*10000+Y3*100+Z3</f>
        <v>5899411</v>
      </c>
      <c r="Y4" s="29"/>
      <c r="Z4" s="29"/>
      <c r="AA4" s="29"/>
      <c r="AB4" s="29">
        <f>IF(X4&lt;X7,11,10)</f>
        <v>11</v>
      </c>
      <c r="AC4" s="29">
        <f>IF(X4&lt;X10,AB4,AB4-1)</f>
        <v>11</v>
      </c>
      <c r="AD4" s="29">
        <f>IF(X4&lt;X13,AC4,AC4-1)</f>
        <v>10</v>
      </c>
      <c r="AE4" s="29">
        <f aca="true" t="shared" si="3" ref="AE4:AJ4">AD4-1</f>
        <v>9</v>
      </c>
      <c r="AF4" s="29">
        <f t="shared" si="3"/>
        <v>8</v>
      </c>
      <c r="AG4" s="29">
        <f t="shared" si="3"/>
        <v>7</v>
      </c>
      <c r="AH4" s="29">
        <f t="shared" si="3"/>
        <v>6</v>
      </c>
      <c r="AI4" s="29">
        <f t="shared" si="3"/>
        <v>5</v>
      </c>
      <c r="AJ4" s="29">
        <f t="shared" si="3"/>
        <v>4</v>
      </c>
      <c r="AK4" s="29"/>
      <c r="AR4" s="29"/>
      <c r="AX4" s="30"/>
      <c r="AY4" s="29"/>
    </row>
    <row r="5" spans="4:51" ht="12.75" customHeight="1" thickBot="1">
      <c r="D5" s="16"/>
      <c r="E5" s="298"/>
      <c r="F5" s="44" t="s">
        <v>5</v>
      </c>
      <c r="G5" s="45" t="s">
        <v>5</v>
      </c>
      <c r="H5" s="46">
        <f>T21</f>
        <v>2</v>
      </c>
      <c r="I5" s="47">
        <f>U21</f>
        <v>0</v>
      </c>
      <c r="J5" s="48">
        <f>T22</f>
        <v>0</v>
      </c>
      <c r="K5" s="49">
        <f>U22</f>
        <v>2</v>
      </c>
      <c r="L5" s="46">
        <f>T23</f>
        <v>2</v>
      </c>
      <c r="M5" s="50">
        <f>U23</f>
        <v>0</v>
      </c>
      <c r="N5" s="44">
        <f>T24</f>
        <v>0</v>
      </c>
      <c r="O5" s="51">
        <f>U24</f>
        <v>2</v>
      </c>
      <c r="P5" s="232">
        <f t="shared" si="0"/>
        <v>4</v>
      </c>
      <c r="Q5" s="233">
        <f t="shared" si="0"/>
        <v>4</v>
      </c>
      <c r="R5" s="233">
        <f>SUM(G8,G11,G14,G17,,,,,,)</f>
        <v>2</v>
      </c>
      <c r="S5" s="234">
        <f>SUM(F8,F11,F14,F17,,,,,,)</f>
        <v>6</v>
      </c>
      <c r="T5" s="52">
        <f t="shared" si="2"/>
        <v>6</v>
      </c>
      <c r="U5" s="53">
        <f t="shared" si="1"/>
        <v>10</v>
      </c>
      <c r="V5" s="54"/>
      <c r="W5" s="55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R5" s="29"/>
      <c r="AX5" s="30"/>
      <c r="AY5" s="29"/>
    </row>
    <row r="6" spans="4:51" ht="12.75" customHeight="1">
      <c r="D6" s="16"/>
      <c r="E6" s="296" t="s">
        <v>29</v>
      </c>
      <c r="F6" s="19">
        <f>P26</f>
        <v>95</v>
      </c>
      <c r="G6" s="23">
        <f>Q26</f>
        <v>75</v>
      </c>
      <c r="H6" s="56" t="s">
        <v>5</v>
      </c>
      <c r="I6" s="57" t="s">
        <v>5</v>
      </c>
      <c r="J6" s="19">
        <f>P27</f>
        <v>58</v>
      </c>
      <c r="K6" s="23">
        <f>Q27</f>
        <v>75</v>
      </c>
      <c r="L6" s="56">
        <f>P28</f>
        <v>75</v>
      </c>
      <c r="M6" s="57">
        <f>Q28</f>
        <v>44</v>
      </c>
      <c r="N6" s="58">
        <f>P29</f>
        <v>59</v>
      </c>
      <c r="O6" s="59">
        <f>Q29</f>
        <v>84</v>
      </c>
      <c r="P6" s="235">
        <f aca="true" t="shared" si="4" ref="P6:Q8">SUM(F6,J6,L6,N6,,,,,,)</f>
        <v>287</v>
      </c>
      <c r="Q6" s="236">
        <f t="shared" si="4"/>
        <v>278</v>
      </c>
      <c r="R6" s="236">
        <f>SUM(I3,I9,I12,I15,,,,,,)</f>
        <v>265</v>
      </c>
      <c r="S6" s="237">
        <f>SUM(H3,H9,H12,H15,,,,,,)</f>
        <v>329</v>
      </c>
      <c r="T6" s="60">
        <f t="shared" si="2"/>
        <v>552</v>
      </c>
      <c r="U6" s="26">
        <f t="shared" si="1"/>
        <v>607</v>
      </c>
      <c r="V6" s="27">
        <f aca="true" t="shared" si="5" ref="V6:V16">T6-U6</f>
        <v>-55</v>
      </c>
      <c r="W6" s="28">
        <f>IF(X7&lt;X4,AJ7,AJ7-1)</f>
        <v>3</v>
      </c>
      <c r="X6" s="29">
        <f>T8*100-U8</f>
        <v>590</v>
      </c>
      <c r="Y6" s="29">
        <f>V7</f>
        <v>-4</v>
      </c>
      <c r="Z6" s="29">
        <f>T7</f>
        <v>12</v>
      </c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R6" s="29"/>
      <c r="AX6" s="30"/>
      <c r="AY6" s="29"/>
    </row>
    <row r="7" spans="4:51" ht="12.75" customHeight="1">
      <c r="D7" s="16"/>
      <c r="E7" s="297"/>
      <c r="F7" s="33">
        <f>R26</f>
        <v>3</v>
      </c>
      <c r="G7" s="37">
        <f>S26</f>
        <v>1</v>
      </c>
      <c r="H7" s="31" t="s">
        <v>5</v>
      </c>
      <c r="I7" s="32" t="s">
        <v>5</v>
      </c>
      <c r="J7" s="33">
        <f>R27</f>
        <v>0</v>
      </c>
      <c r="K7" s="37">
        <f>S27</f>
        <v>3</v>
      </c>
      <c r="L7" s="31">
        <f>R28</f>
        <v>3</v>
      </c>
      <c r="M7" s="32">
        <f>S28</f>
        <v>0</v>
      </c>
      <c r="N7" s="33">
        <f>R29</f>
        <v>1</v>
      </c>
      <c r="O7" s="34">
        <f>S29</f>
        <v>3</v>
      </c>
      <c r="P7" s="229">
        <f t="shared" si="4"/>
        <v>7</v>
      </c>
      <c r="Q7" s="230">
        <f t="shared" si="4"/>
        <v>7</v>
      </c>
      <c r="R7" s="236">
        <f>SUM(I4,I10,I13,I16,,,,,,)</f>
        <v>5</v>
      </c>
      <c r="S7" s="231">
        <f>SUM(H4,H10,H13,H16,,,,,,)</f>
        <v>9</v>
      </c>
      <c r="T7" s="39">
        <f t="shared" si="2"/>
        <v>12</v>
      </c>
      <c r="U7" s="40">
        <f t="shared" si="1"/>
        <v>16</v>
      </c>
      <c r="V7" s="41">
        <f t="shared" si="5"/>
        <v>-4</v>
      </c>
      <c r="W7" s="42"/>
      <c r="X7" s="43">
        <f>X6*10000+Y6*100+Z6</f>
        <v>5899612</v>
      </c>
      <c r="Y7" s="29"/>
      <c r="Z7" s="29"/>
      <c r="AA7" s="29"/>
      <c r="AB7" s="29">
        <f>IF(X7&lt;X10,11,10)</f>
        <v>11</v>
      </c>
      <c r="AC7" s="29">
        <f>IF(X7&lt;X13,AB7,AB7-1)</f>
        <v>10</v>
      </c>
      <c r="AD7" s="29">
        <f>IF(X7&lt;X16,AC7,AC7-1)</f>
        <v>10</v>
      </c>
      <c r="AE7" s="29">
        <f aca="true" t="shared" si="6" ref="AE7:AJ7">AD7-1</f>
        <v>9</v>
      </c>
      <c r="AF7" s="29">
        <f t="shared" si="6"/>
        <v>8</v>
      </c>
      <c r="AG7" s="29">
        <f t="shared" si="6"/>
        <v>7</v>
      </c>
      <c r="AH7" s="29">
        <f t="shared" si="6"/>
        <v>6</v>
      </c>
      <c r="AI7" s="29">
        <f t="shared" si="6"/>
        <v>5</v>
      </c>
      <c r="AJ7" s="29">
        <f t="shared" si="6"/>
        <v>4</v>
      </c>
      <c r="AK7" s="29"/>
      <c r="AR7" s="29"/>
      <c r="AX7" s="30"/>
      <c r="AY7" s="29"/>
    </row>
    <row r="8" spans="4:51" ht="12.75" customHeight="1" thickBot="1">
      <c r="D8" s="16"/>
      <c r="E8" s="298"/>
      <c r="F8" s="46">
        <f>T26</f>
        <v>2</v>
      </c>
      <c r="G8" s="50">
        <f>U26</f>
        <v>0</v>
      </c>
      <c r="H8" s="44" t="s">
        <v>5</v>
      </c>
      <c r="I8" s="45" t="s">
        <v>5</v>
      </c>
      <c r="J8" s="46">
        <f>T27</f>
        <v>0</v>
      </c>
      <c r="K8" s="50">
        <f>U27</f>
        <v>2</v>
      </c>
      <c r="L8" s="44">
        <f>T28</f>
        <v>2</v>
      </c>
      <c r="M8" s="45">
        <f>U28</f>
        <v>0</v>
      </c>
      <c r="N8" s="46">
        <f>T29</f>
        <v>0</v>
      </c>
      <c r="O8" s="47">
        <f>U29</f>
        <v>2</v>
      </c>
      <c r="P8" s="232">
        <f t="shared" si="4"/>
        <v>4</v>
      </c>
      <c r="Q8" s="233">
        <f t="shared" si="4"/>
        <v>4</v>
      </c>
      <c r="R8" s="236">
        <f>SUM(I5,I11,I14,I17,,,,,,)</f>
        <v>2</v>
      </c>
      <c r="S8" s="234">
        <f>SUM(H5,H11,H14,H17,,,,,,)</f>
        <v>6</v>
      </c>
      <c r="T8" s="52">
        <f t="shared" si="2"/>
        <v>6</v>
      </c>
      <c r="U8" s="53">
        <f t="shared" si="1"/>
        <v>10</v>
      </c>
      <c r="V8" s="54"/>
      <c r="W8" s="55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R8" s="29"/>
      <c r="AX8" s="30"/>
      <c r="AY8" s="29"/>
    </row>
    <row r="9" spans="4:51" ht="12.75" customHeight="1">
      <c r="D9" s="16"/>
      <c r="E9" s="296" t="s">
        <v>30</v>
      </c>
      <c r="F9" s="17">
        <f>P31</f>
        <v>96</v>
      </c>
      <c r="G9" s="18">
        <f>Q31</f>
        <v>87</v>
      </c>
      <c r="H9" s="19">
        <f>P32</f>
        <v>65</v>
      </c>
      <c r="I9" s="23">
        <f>Q32</f>
        <v>79</v>
      </c>
      <c r="J9" s="17" t="s">
        <v>5</v>
      </c>
      <c r="K9" s="18" t="s">
        <v>5</v>
      </c>
      <c r="L9" s="19">
        <f>P33</f>
        <v>98</v>
      </c>
      <c r="M9" s="23">
        <f>Q33</f>
        <v>78</v>
      </c>
      <c r="N9" s="17">
        <f>P34</f>
        <v>100</v>
      </c>
      <c r="O9" s="24">
        <f>Q34</f>
        <v>103</v>
      </c>
      <c r="P9" s="226">
        <f>SUM(F9,H9,L9,N9,,,,,,)</f>
        <v>359</v>
      </c>
      <c r="Q9" s="227">
        <f>SUM(G9,I9,M9,O9,,,,,)</f>
        <v>347</v>
      </c>
      <c r="R9" s="227">
        <f>SUM(K3,K6,K12,K15,,,,,)</f>
        <v>310</v>
      </c>
      <c r="S9" s="228">
        <f>SUM(J3,J6,J12,J15,,,,,,)</f>
        <v>237</v>
      </c>
      <c r="T9" s="60">
        <f t="shared" si="2"/>
        <v>669</v>
      </c>
      <c r="U9" s="26">
        <f t="shared" si="1"/>
        <v>584</v>
      </c>
      <c r="V9" s="27">
        <f t="shared" si="5"/>
        <v>85</v>
      </c>
      <c r="W9" s="28">
        <f>IF(X10&lt;X7,AJ10,AJ10-1)</f>
        <v>2</v>
      </c>
      <c r="X9" s="29">
        <f>T11*100-U11</f>
        <v>1196</v>
      </c>
      <c r="Y9" s="29">
        <f>V10</f>
        <v>9</v>
      </c>
      <c r="Z9" s="29">
        <f>T10</f>
        <v>19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R9" s="29"/>
      <c r="AX9" s="30"/>
      <c r="AY9" s="29"/>
    </row>
    <row r="10" spans="4:51" ht="12.75" customHeight="1">
      <c r="D10" s="16"/>
      <c r="E10" s="297"/>
      <c r="F10" s="31">
        <f>R31</f>
        <v>3</v>
      </c>
      <c r="G10" s="32">
        <f>S31</f>
        <v>1</v>
      </c>
      <c r="H10" s="33">
        <f>R32</f>
        <v>0</v>
      </c>
      <c r="I10" s="37">
        <f>S32</f>
        <v>3</v>
      </c>
      <c r="J10" s="31" t="s">
        <v>5</v>
      </c>
      <c r="K10" s="32" t="s">
        <v>5</v>
      </c>
      <c r="L10" s="33">
        <f>R33</f>
        <v>3</v>
      </c>
      <c r="M10" s="37">
        <f>S33</f>
        <v>1</v>
      </c>
      <c r="N10" s="31">
        <f>R34</f>
        <v>3</v>
      </c>
      <c r="O10" s="38">
        <f>S34</f>
        <v>2</v>
      </c>
      <c r="P10" s="229">
        <f>SUM(F10,H10,L10,N10,,,,,,)</f>
        <v>9</v>
      </c>
      <c r="Q10" s="230">
        <f>SUM(G10,I10,M10,O10,,,,,,)</f>
        <v>7</v>
      </c>
      <c r="R10" s="230">
        <f>SUM(K4,K7,K13,K16,,,,,)</f>
        <v>10</v>
      </c>
      <c r="S10" s="231">
        <f>SUM(J4,J7,J13,J16,,,,,,)</f>
        <v>3</v>
      </c>
      <c r="T10" s="39">
        <f t="shared" si="2"/>
        <v>19</v>
      </c>
      <c r="U10" s="40">
        <f t="shared" si="1"/>
        <v>10</v>
      </c>
      <c r="V10" s="41">
        <f t="shared" si="5"/>
        <v>9</v>
      </c>
      <c r="W10" s="42"/>
      <c r="X10" s="43">
        <f>X9*10000+Y9*100+Z9</f>
        <v>11960919</v>
      </c>
      <c r="Y10" s="29"/>
      <c r="Z10" s="29"/>
      <c r="AA10" s="29"/>
      <c r="AB10" s="29">
        <f>IF(X10&lt;X13,11,10)</f>
        <v>10</v>
      </c>
      <c r="AC10" s="29">
        <f>IF(X10&lt;X16,AB10,AB10-1)</f>
        <v>10</v>
      </c>
      <c r="AD10" s="29">
        <f>IF(X10&lt;X4,AC10,AC10-1)</f>
        <v>9</v>
      </c>
      <c r="AE10" s="29">
        <f aca="true" t="shared" si="7" ref="AE10:AJ10">AD10-1</f>
        <v>8</v>
      </c>
      <c r="AF10" s="29">
        <f t="shared" si="7"/>
        <v>7</v>
      </c>
      <c r="AG10" s="29">
        <f t="shared" si="7"/>
        <v>6</v>
      </c>
      <c r="AH10" s="29">
        <f t="shared" si="7"/>
        <v>5</v>
      </c>
      <c r="AI10" s="29">
        <f t="shared" si="7"/>
        <v>4</v>
      </c>
      <c r="AJ10" s="29">
        <f t="shared" si="7"/>
        <v>3</v>
      </c>
      <c r="AK10" s="29"/>
      <c r="AR10" s="29"/>
      <c r="AX10" s="30"/>
      <c r="AY10" s="29"/>
    </row>
    <row r="11" spans="4:51" ht="12.75" customHeight="1" thickBot="1">
      <c r="D11" s="16"/>
      <c r="E11" s="298"/>
      <c r="F11" s="61">
        <f>T31</f>
        <v>2</v>
      </c>
      <c r="G11" s="62">
        <f>U31</f>
        <v>0</v>
      </c>
      <c r="H11" s="63">
        <f>T32</f>
        <v>0</v>
      </c>
      <c r="I11" s="64">
        <f>U32</f>
        <v>2</v>
      </c>
      <c r="J11" s="61" t="s">
        <v>5</v>
      </c>
      <c r="K11" s="62" t="s">
        <v>5</v>
      </c>
      <c r="L11" s="63">
        <f>T33</f>
        <v>2</v>
      </c>
      <c r="M11" s="64">
        <f>U33</f>
        <v>0</v>
      </c>
      <c r="N11" s="61">
        <f>T34</f>
        <v>2</v>
      </c>
      <c r="O11" s="65">
        <f>U34</f>
        <v>0</v>
      </c>
      <c r="P11" s="238">
        <f>SUM(F11,H11,L11,N11,,,,,,)</f>
        <v>6</v>
      </c>
      <c r="Q11" s="239">
        <f>SUM(G11,I11,M11,O11,,,,,,)</f>
        <v>2</v>
      </c>
      <c r="R11" s="239">
        <f>SUM(K5,K8,K14,K17,,,,,,)</f>
        <v>6</v>
      </c>
      <c r="S11" s="240">
        <f>SUM(J5,J8,J14,J17,,,,,)</f>
        <v>2</v>
      </c>
      <c r="T11" s="66">
        <f t="shared" si="2"/>
        <v>12</v>
      </c>
      <c r="U11" s="67">
        <f t="shared" si="1"/>
        <v>4</v>
      </c>
      <c r="V11" s="54"/>
      <c r="W11" s="55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R11" s="29"/>
      <c r="AX11" s="30"/>
      <c r="AY11" s="29"/>
    </row>
    <row r="12" spans="4:51" ht="12.75" customHeight="1">
      <c r="D12" s="16"/>
      <c r="E12" s="296" t="s">
        <v>31</v>
      </c>
      <c r="F12" s="19">
        <f>P36</f>
        <v>76</v>
      </c>
      <c r="G12" s="23">
        <f>Q36</f>
        <v>96</v>
      </c>
      <c r="H12" s="17">
        <f>P37</f>
        <v>98</v>
      </c>
      <c r="I12" s="18">
        <f>Q37</f>
        <v>65</v>
      </c>
      <c r="J12" s="19">
        <f>P38</f>
        <v>49</v>
      </c>
      <c r="K12" s="23">
        <f>Q38</f>
        <v>75</v>
      </c>
      <c r="L12" s="17" t="s">
        <v>5</v>
      </c>
      <c r="M12" s="18" t="s">
        <v>5</v>
      </c>
      <c r="N12" s="19">
        <f>P39</f>
        <v>47</v>
      </c>
      <c r="O12" s="20">
        <f>Q39</f>
        <v>75</v>
      </c>
      <c r="P12" s="226">
        <f aca="true" t="shared" si="8" ref="P12:Q14">SUM(F12,H12,J12,N12,,,,,,)</f>
        <v>270</v>
      </c>
      <c r="Q12" s="227">
        <f t="shared" si="8"/>
        <v>311</v>
      </c>
      <c r="R12" s="227">
        <f>SUM(M3,M6,M9,M15,,,,,,)</f>
        <v>232</v>
      </c>
      <c r="S12" s="228">
        <f>SUM(L3,L6,L9,L15,,,,,)</f>
        <v>344</v>
      </c>
      <c r="T12" s="60">
        <f t="shared" si="2"/>
        <v>502</v>
      </c>
      <c r="U12" s="26">
        <f t="shared" si="1"/>
        <v>655</v>
      </c>
      <c r="V12" s="27">
        <f t="shared" si="5"/>
        <v>-153</v>
      </c>
      <c r="W12" s="28">
        <f>IF(X13&lt;X10,AJ13,AJ13-1)</f>
        <v>5</v>
      </c>
      <c r="X12" s="29">
        <f>T14*100-U14</f>
        <v>186</v>
      </c>
      <c r="Y12" s="29">
        <f>V13</f>
        <v>-16</v>
      </c>
      <c r="Z12" s="29">
        <f>T13</f>
        <v>6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R12" s="29"/>
      <c r="AX12" s="30"/>
      <c r="AY12" s="29"/>
    </row>
    <row r="13" spans="4:51" ht="12.75" customHeight="1">
      <c r="D13" s="16"/>
      <c r="E13" s="297"/>
      <c r="F13" s="33">
        <f>R36</f>
        <v>1</v>
      </c>
      <c r="G13" s="37">
        <f>S36</f>
        <v>3</v>
      </c>
      <c r="H13" s="31">
        <f>R37</f>
        <v>3</v>
      </c>
      <c r="I13" s="32">
        <f>S37</f>
        <v>1</v>
      </c>
      <c r="J13" s="33">
        <f>R38</f>
        <v>0</v>
      </c>
      <c r="K13" s="37">
        <f>S38</f>
        <v>3</v>
      </c>
      <c r="L13" s="31" t="s">
        <v>5</v>
      </c>
      <c r="M13" s="32" t="s">
        <v>5</v>
      </c>
      <c r="N13" s="33">
        <f>R39</f>
        <v>0</v>
      </c>
      <c r="O13" s="34">
        <f>S39</f>
        <v>3</v>
      </c>
      <c r="P13" s="229">
        <f t="shared" si="8"/>
        <v>4</v>
      </c>
      <c r="Q13" s="230">
        <f t="shared" si="8"/>
        <v>10</v>
      </c>
      <c r="R13" s="230">
        <f>SUM(M4,M7,M10,M16,,,,,,)</f>
        <v>2</v>
      </c>
      <c r="S13" s="231">
        <f>SUM(L4,L7,L10,L16,,,,,)</f>
        <v>12</v>
      </c>
      <c r="T13" s="39">
        <f t="shared" si="2"/>
        <v>6</v>
      </c>
      <c r="U13" s="40">
        <f t="shared" si="1"/>
        <v>22</v>
      </c>
      <c r="V13" s="41">
        <f t="shared" si="5"/>
        <v>-16</v>
      </c>
      <c r="W13" s="42"/>
      <c r="X13" s="43">
        <f>X12*10000+Y12*100+Z12</f>
        <v>1858406</v>
      </c>
      <c r="Y13" s="29"/>
      <c r="Z13" s="29"/>
      <c r="AA13" s="29"/>
      <c r="AB13" s="29">
        <f>IF(X13&lt;X16,11,10)</f>
        <v>11</v>
      </c>
      <c r="AC13" s="29">
        <f>IF(X13&lt;X4,AB13,AB13-1)</f>
        <v>11</v>
      </c>
      <c r="AD13" s="29">
        <f>IF(X13&lt;X7,AC13,AC13-1)</f>
        <v>11</v>
      </c>
      <c r="AE13" s="29">
        <f aca="true" t="shared" si="9" ref="AE13:AJ13">AD13-1</f>
        <v>10</v>
      </c>
      <c r="AF13" s="29">
        <f t="shared" si="9"/>
        <v>9</v>
      </c>
      <c r="AG13" s="29">
        <f t="shared" si="9"/>
        <v>8</v>
      </c>
      <c r="AH13" s="29">
        <f t="shared" si="9"/>
        <v>7</v>
      </c>
      <c r="AI13" s="29">
        <f t="shared" si="9"/>
        <v>6</v>
      </c>
      <c r="AJ13" s="29">
        <f t="shared" si="9"/>
        <v>5</v>
      </c>
      <c r="AK13" s="29"/>
      <c r="AR13" s="29"/>
      <c r="AX13" s="30"/>
      <c r="AY13" s="29"/>
    </row>
    <row r="14" spans="4:51" ht="12.75" customHeight="1" thickBot="1">
      <c r="D14" s="16"/>
      <c r="E14" s="298"/>
      <c r="F14" s="63">
        <f>T36</f>
        <v>0</v>
      </c>
      <c r="G14" s="64">
        <f>U36</f>
        <v>2</v>
      </c>
      <c r="H14" s="61">
        <f>T37</f>
        <v>2</v>
      </c>
      <c r="I14" s="62">
        <f>U37</f>
        <v>0</v>
      </c>
      <c r="J14" s="63">
        <f>T38</f>
        <v>0</v>
      </c>
      <c r="K14" s="64">
        <f>U38</f>
        <v>2</v>
      </c>
      <c r="L14" s="61" t="s">
        <v>5</v>
      </c>
      <c r="M14" s="62" t="s">
        <v>5</v>
      </c>
      <c r="N14" s="63">
        <f>T39</f>
        <v>0</v>
      </c>
      <c r="O14" s="68">
        <f>U39</f>
        <v>2</v>
      </c>
      <c r="P14" s="238">
        <f t="shared" si="8"/>
        <v>2</v>
      </c>
      <c r="Q14" s="239">
        <f t="shared" si="8"/>
        <v>6</v>
      </c>
      <c r="R14" s="239">
        <f>SUM(M5,M8,M11,M17,,,,,,)</f>
        <v>0</v>
      </c>
      <c r="S14" s="240">
        <f>SUM(L5,L8,L11,L17,,,,,,)</f>
        <v>8</v>
      </c>
      <c r="T14" s="66">
        <f t="shared" si="2"/>
        <v>2</v>
      </c>
      <c r="U14" s="67">
        <f t="shared" si="1"/>
        <v>14</v>
      </c>
      <c r="V14" s="54"/>
      <c r="W14" s="55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R14" s="29"/>
      <c r="AX14" s="30"/>
      <c r="AY14" s="29"/>
    </row>
    <row r="15" spans="4:51" ht="12.75" customHeight="1">
      <c r="D15" s="16"/>
      <c r="E15" s="296" t="s">
        <v>32</v>
      </c>
      <c r="F15" s="17">
        <f>P41</f>
        <v>75</v>
      </c>
      <c r="G15" s="18">
        <f>Q41</f>
        <v>52</v>
      </c>
      <c r="H15" s="19">
        <f>P42</f>
        <v>90</v>
      </c>
      <c r="I15" s="23">
        <f>Q42</f>
        <v>69</v>
      </c>
      <c r="J15" s="17">
        <f>P43</f>
        <v>97</v>
      </c>
      <c r="K15" s="18">
        <f>Q43</f>
        <v>85</v>
      </c>
      <c r="L15" s="19">
        <f>P44</f>
        <v>75</v>
      </c>
      <c r="M15" s="23">
        <f>Q44</f>
        <v>41</v>
      </c>
      <c r="N15" s="17" t="s">
        <v>5</v>
      </c>
      <c r="O15" s="24" t="s">
        <v>5</v>
      </c>
      <c r="P15" s="226">
        <f>SUM(F15,H15,J15,L15,,,,,,)</f>
        <v>337</v>
      </c>
      <c r="Q15" s="227">
        <f>SUM(G15,I15,K15,M15,,,,,,)</f>
        <v>247</v>
      </c>
      <c r="R15" s="227">
        <f>SUM(O3,O6,O9,O12,,,,,,)</f>
        <v>337</v>
      </c>
      <c r="S15" s="228">
        <f>SUM(N3,N6,N9,N12,,,,,,)</f>
        <v>261</v>
      </c>
      <c r="T15" s="60">
        <f t="shared" si="2"/>
        <v>674</v>
      </c>
      <c r="U15" s="26">
        <f t="shared" si="1"/>
        <v>508</v>
      </c>
      <c r="V15" s="27">
        <f t="shared" si="5"/>
        <v>166</v>
      </c>
      <c r="W15" s="28">
        <f>IF(X16&lt;X13,AJ16,AJ16-1)</f>
        <v>1</v>
      </c>
      <c r="X15" s="29">
        <f>T17*100-U17</f>
        <v>1398</v>
      </c>
      <c r="Y15" s="29">
        <f>V16</f>
        <v>17</v>
      </c>
      <c r="Z15" s="29">
        <f>T16</f>
        <v>23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R15" s="29"/>
      <c r="AX15" s="30"/>
      <c r="AY15" s="29"/>
    </row>
    <row r="16" spans="4:51" ht="12.75" customHeight="1">
      <c r="D16" s="16"/>
      <c r="E16" s="297"/>
      <c r="F16" s="31">
        <f>R41</f>
        <v>3</v>
      </c>
      <c r="G16" s="32">
        <f>S41</f>
        <v>0</v>
      </c>
      <c r="H16" s="33">
        <f>R42</f>
        <v>3</v>
      </c>
      <c r="I16" s="37">
        <f>S42</f>
        <v>1</v>
      </c>
      <c r="J16" s="31">
        <f>R43</f>
        <v>3</v>
      </c>
      <c r="K16" s="32">
        <f>S43</f>
        <v>1</v>
      </c>
      <c r="L16" s="33">
        <f>R44</f>
        <v>3</v>
      </c>
      <c r="M16" s="37">
        <f>S44</f>
        <v>0</v>
      </c>
      <c r="N16" s="31" t="s">
        <v>5</v>
      </c>
      <c r="O16" s="38" t="s">
        <v>5</v>
      </c>
      <c r="P16" s="229">
        <f>SUM(F16,H16,J16,L16,,,,,,)</f>
        <v>12</v>
      </c>
      <c r="Q16" s="230">
        <f>SUM(G16,I16,K16,M16,,,,,,)</f>
        <v>2</v>
      </c>
      <c r="R16" s="230">
        <f>SUM(O4,O7,O10,O13,,,,,,)</f>
        <v>11</v>
      </c>
      <c r="S16" s="231">
        <f>SUM(N4,N7,N10,N13,,,,,,)</f>
        <v>4</v>
      </c>
      <c r="T16" s="39">
        <f t="shared" si="2"/>
        <v>23</v>
      </c>
      <c r="U16" s="40">
        <f t="shared" si="1"/>
        <v>6</v>
      </c>
      <c r="V16" s="41">
        <f t="shared" si="5"/>
        <v>17</v>
      </c>
      <c r="W16" s="42"/>
      <c r="X16" s="43">
        <f>X15*10000+Y15*100+Z15</f>
        <v>13981723</v>
      </c>
      <c r="Y16" s="29"/>
      <c r="Z16" s="29"/>
      <c r="AA16" s="29"/>
      <c r="AB16" s="29">
        <f>IF(X16&lt;X4,11,10)</f>
        <v>10</v>
      </c>
      <c r="AC16" s="29">
        <f>IF(X16&lt;X7,AB16,AB16-1)</f>
        <v>9</v>
      </c>
      <c r="AD16" s="29">
        <f>IF(X16&lt;X10,AC16,AC16-1)</f>
        <v>8</v>
      </c>
      <c r="AE16" s="29">
        <f aca="true" t="shared" si="10" ref="AE16:AJ16">AD16-1</f>
        <v>7</v>
      </c>
      <c r="AF16" s="29">
        <f t="shared" si="10"/>
        <v>6</v>
      </c>
      <c r="AG16" s="29">
        <f t="shared" si="10"/>
        <v>5</v>
      </c>
      <c r="AH16" s="29">
        <f t="shared" si="10"/>
        <v>4</v>
      </c>
      <c r="AI16" s="29">
        <f t="shared" si="10"/>
        <v>3</v>
      </c>
      <c r="AJ16" s="29">
        <f t="shared" si="10"/>
        <v>2</v>
      </c>
      <c r="AK16" s="29"/>
      <c r="AR16" s="29"/>
      <c r="AX16" s="30"/>
      <c r="AY16" s="29"/>
    </row>
    <row r="17" spans="4:51" ht="12.75" customHeight="1" thickBot="1">
      <c r="D17" s="16"/>
      <c r="E17" s="298"/>
      <c r="F17" s="44">
        <f>T41</f>
        <v>2</v>
      </c>
      <c r="G17" s="45">
        <f>U41</f>
        <v>0</v>
      </c>
      <c r="H17" s="46">
        <f>T42</f>
        <v>2</v>
      </c>
      <c r="I17" s="50">
        <f>U42</f>
        <v>0</v>
      </c>
      <c r="J17" s="44">
        <f>T43</f>
        <v>2</v>
      </c>
      <c r="K17" s="45">
        <f>U43</f>
        <v>0</v>
      </c>
      <c r="L17" s="46">
        <f>T44</f>
        <v>2</v>
      </c>
      <c r="M17" s="50">
        <f>U44</f>
        <v>0</v>
      </c>
      <c r="N17" s="44" t="s">
        <v>5</v>
      </c>
      <c r="O17" s="51" t="s">
        <v>5</v>
      </c>
      <c r="P17" s="232">
        <f>SUM(F17,H17,J17,L17,,,,,,)</f>
        <v>8</v>
      </c>
      <c r="Q17" s="233">
        <f>SUM(G17,I17,K17,M17,,,,,)</f>
        <v>0</v>
      </c>
      <c r="R17" s="233">
        <f>SUM(O5,O8,O11,O14,,,,,,)</f>
        <v>6</v>
      </c>
      <c r="S17" s="234">
        <f>SUM(N5,N8,N11,N14,,,,,,)</f>
        <v>2</v>
      </c>
      <c r="T17" s="52">
        <f t="shared" si="2"/>
        <v>14</v>
      </c>
      <c r="U17" s="53">
        <f t="shared" si="1"/>
        <v>2</v>
      </c>
      <c r="V17" s="69"/>
      <c r="W17" s="5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I17" s="15"/>
      <c r="AJ17" s="15"/>
      <c r="AK17" s="15"/>
      <c r="AL17" s="30"/>
      <c r="AM17" s="30"/>
      <c r="AN17" s="30"/>
      <c r="AO17" s="30"/>
      <c r="AP17" s="30"/>
      <c r="AQ17" s="30"/>
      <c r="AR17" s="29"/>
      <c r="AX17" s="30"/>
      <c r="AY17" s="29"/>
    </row>
    <row r="18" spans="4:51" ht="15.75">
      <c r="D18" s="16"/>
      <c r="E18" s="16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9"/>
      <c r="AS18" s="29"/>
      <c r="AT18" s="29"/>
      <c r="AU18" s="29"/>
      <c r="AV18" s="29"/>
      <c r="AW18" s="29"/>
      <c r="AX18" s="29"/>
      <c r="AY18" s="29"/>
    </row>
    <row r="19" spans="1:54" ht="12.75">
      <c r="A19" s="70" t="s">
        <v>6</v>
      </c>
      <c r="B19" s="70" t="s">
        <v>7</v>
      </c>
      <c r="C19" s="71" t="s">
        <v>8</v>
      </c>
      <c r="D19" s="70" t="s">
        <v>9</v>
      </c>
      <c r="E19" s="70" t="s">
        <v>10</v>
      </c>
      <c r="F19" s="295" t="s">
        <v>11</v>
      </c>
      <c r="G19" s="295"/>
      <c r="H19" s="295" t="s">
        <v>12</v>
      </c>
      <c r="I19" s="295"/>
      <c r="J19" s="295" t="s">
        <v>13</v>
      </c>
      <c r="K19" s="295"/>
      <c r="L19" s="295" t="s">
        <v>14</v>
      </c>
      <c r="M19" s="295"/>
      <c r="N19" s="295" t="s">
        <v>15</v>
      </c>
      <c r="O19" s="295"/>
      <c r="P19" s="295" t="s">
        <v>16</v>
      </c>
      <c r="Q19" s="295"/>
      <c r="R19" s="295" t="s">
        <v>17</v>
      </c>
      <c r="S19" s="295"/>
      <c r="T19" s="295" t="s">
        <v>18</v>
      </c>
      <c r="U19" s="295"/>
      <c r="V19" s="295" t="s">
        <v>19</v>
      </c>
      <c r="W19" s="295"/>
      <c r="X19" s="295"/>
      <c r="Y19" s="295"/>
      <c r="Z19" s="295"/>
      <c r="AA19" s="295"/>
      <c r="AB19" s="295"/>
      <c r="AC19" s="295"/>
      <c r="AD19" s="70"/>
      <c r="AE19" s="70"/>
      <c r="AF19" s="70"/>
      <c r="AG19" s="70"/>
      <c r="AH19" s="72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</row>
    <row r="20" spans="31:51" ht="13.5" thickBot="1">
      <c r="AE20" s="30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0"/>
      <c r="AW20" s="29"/>
      <c r="AX20" s="29"/>
      <c r="AY20" s="29"/>
    </row>
    <row r="21" spans="1:48" ht="12.75">
      <c r="A21" s="73">
        <v>8</v>
      </c>
      <c r="B21" s="155">
        <v>39351</v>
      </c>
      <c r="C21" s="75"/>
      <c r="D21" s="76" t="str">
        <f>E3</f>
        <v>Altenglan</v>
      </c>
      <c r="E21" s="77" t="str">
        <f>E6</f>
        <v>Erlenbach/Morlautern</v>
      </c>
      <c r="F21" s="78">
        <v>26</v>
      </c>
      <c r="G21" s="79">
        <v>24</v>
      </c>
      <c r="H21" s="80">
        <v>25</v>
      </c>
      <c r="I21" s="81">
        <v>14</v>
      </c>
      <c r="J21" s="78">
        <v>25</v>
      </c>
      <c r="K21" s="79">
        <v>14</v>
      </c>
      <c r="L21" s="80"/>
      <c r="M21" s="81"/>
      <c r="N21" s="78"/>
      <c r="O21" s="79"/>
      <c r="P21" s="82">
        <f aca="true" t="shared" si="11" ref="P21:Q24">IF(F21="","",F21+H21+J21+L21+N21)</f>
        <v>76</v>
      </c>
      <c r="Q21" s="83">
        <f t="shared" si="11"/>
        <v>52</v>
      </c>
      <c r="R21" s="82">
        <f aca="true" t="shared" si="12" ref="R21:S24">IF(F21="","",AG21+AI21+AK21+AM21+AO21)</f>
        <v>3</v>
      </c>
      <c r="S21" s="83">
        <f t="shared" si="12"/>
        <v>0</v>
      </c>
      <c r="T21" s="82">
        <f aca="true" t="shared" si="13" ref="T21:U24">IF(R21="","",IF(R21=3,2,0))</f>
        <v>2</v>
      </c>
      <c r="U21" s="83">
        <f t="shared" si="13"/>
        <v>0</v>
      </c>
      <c r="V21" s="288"/>
      <c r="W21" s="289"/>
      <c r="X21" s="289"/>
      <c r="Y21" s="289"/>
      <c r="Z21" s="289"/>
      <c r="AA21" s="289"/>
      <c r="AB21" s="290"/>
      <c r="AC21" s="291">
        <f ca="1">IF(U21&lt;&gt;"","",IF(C21&lt;&gt;"","verlegt",IF(B21&lt;TODAY(),"offen","")))</f>
      </c>
      <c r="AD21" s="292"/>
      <c r="AE21" s="293">
        <f ca="1">IF(U21&lt;&gt;"","",IF(C21="","",IF(C21&lt;TODAY(),"offen","")))</f>
      </c>
      <c r="AF21" s="294"/>
      <c r="AG21" s="29">
        <f>IF(F21&gt;G21,1,0)</f>
        <v>1</v>
      </c>
      <c r="AH21" s="29">
        <f>IF(G21&gt;F21,1,0)</f>
        <v>0</v>
      </c>
      <c r="AI21" s="29">
        <f>IF(H21&gt;I21,1,0)</f>
        <v>1</v>
      </c>
      <c r="AJ21" s="29">
        <f>IF(I21&gt;H21,1,0)</f>
        <v>0</v>
      </c>
      <c r="AK21" s="29">
        <f>IF(J21&gt;K21,1,0)</f>
        <v>1</v>
      </c>
      <c r="AL21" s="29">
        <f>IF(K21&gt;J21,1,0)</f>
        <v>0</v>
      </c>
      <c r="AM21" s="29">
        <f>IF(L21&gt;M21,1,0)</f>
        <v>0</v>
      </c>
      <c r="AN21" s="29">
        <f>IF(M21&gt;L21,1,0)</f>
        <v>0</v>
      </c>
      <c r="AO21" s="29">
        <f>IF(N21&gt;O21,1,0)</f>
        <v>0</v>
      </c>
      <c r="AP21" s="29">
        <f>IF(O21&gt;N21,1,0)</f>
        <v>0</v>
      </c>
      <c r="AQ21" s="29"/>
      <c r="AR21" s="29"/>
      <c r="AS21" s="29"/>
      <c r="AT21" s="29"/>
      <c r="AU21" s="30"/>
      <c r="AV21" s="30"/>
    </row>
    <row r="22" spans="1:48" ht="12.75">
      <c r="A22" s="84">
        <v>5</v>
      </c>
      <c r="B22" s="154">
        <v>39232</v>
      </c>
      <c r="C22" s="86"/>
      <c r="D22" s="87" t="str">
        <f>D21</f>
        <v>Altenglan</v>
      </c>
      <c r="E22" s="88" t="str">
        <f>E9</f>
        <v>Hütschenhausen</v>
      </c>
      <c r="F22" s="89">
        <v>7</v>
      </c>
      <c r="G22" s="90">
        <v>25</v>
      </c>
      <c r="H22" s="91">
        <v>16</v>
      </c>
      <c r="I22" s="92">
        <v>25</v>
      </c>
      <c r="J22" s="89">
        <v>10</v>
      </c>
      <c r="K22" s="90">
        <v>25</v>
      </c>
      <c r="L22" s="91"/>
      <c r="M22" s="92"/>
      <c r="N22" s="89"/>
      <c r="O22" s="90"/>
      <c r="P22" s="93">
        <f t="shared" si="11"/>
        <v>33</v>
      </c>
      <c r="Q22" s="94">
        <f t="shared" si="11"/>
        <v>75</v>
      </c>
      <c r="R22" s="93">
        <f t="shared" si="12"/>
        <v>0</v>
      </c>
      <c r="S22" s="94">
        <f t="shared" si="12"/>
        <v>3</v>
      </c>
      <c r="T22" s="93">
        <f t="shared" si="13"/>
        <v>0</v>
      </c>
      <c r="U22" s="94">
        <f t="shared" si="13"/>
        <v>2</v>
      </c>
      <c r="V22" s="281"/>
      <c r="W22" s="282"/>
      <c r="X22" s="282"/>
      <c r="Y22" s="282"/>
      <c r="Z22" s="282"/>
      <c r="AA22" s="282"/>
      <c r="AB22" s="283"/>
      <c r="AC22" s="284">
        <f ca="1">IF(U22&lt;&gt;"","",IF(C22&lt;&gt;"","verlegt",IF(B22&lt;TODAY(),"offen","")))</f>
      </c>
      <c r="AD22" s="285"/>
      <c r="AE22" s="286">
        <f ca="1">IF(U22&lt;&gt;"","",IF(C22="","",IF(C22&lt;TODAY(),"offen","")))</f>
      </c>
      <c r="AF22" s="287"/>
      <c r="AG22" s="29">
        <f>IF(F22&gt;G22,1,0)</f>
        <v>0</v>
      </c>
      <c r="AH22" s="29">
        <f>IF(G22&gt;F22,1,0)</f>
        <v>1</v>
      </c>
      <c r="AI22" s="29">
        <f>IF(H22&gt;I22,1,0)</f>
        <v>0</v>
      </c>
      <c r="AJ22" s="29">
        <f>IF(I22&gt;H22,1,0)</f>
        <v>1</v>
      </c>
      <c r="AK22" s="29">
        <f>IF(J22&gt;K22,1,0)</f>
        <v>0</v>
      </c>
      <c r="AL22" s="29">
        <f>IF(K22&gt;J22,1,0)</f>
        <v>1</v>
      </c>
      <c r="AM22" s="29">
        <f>IF(L22&gt;M22,1,0)</f>
        <v>0</v>
      </c>
      <c r="AN22" s="29">
        <f>IF(M22&gt;L22,1,0)</f>
        <v>0</v>
      </c>
      <c r="AO22" s="29">
        <f>IF(N22&gt;O22,1,0)</f>
        <v>0</v>
      </c>
      <c r="AP22" s="29">
        <f>IF(O22&gt;N22,1,0)</f>
        <v>0</v>
      </c>
      <c r="AQ22" s="29"/>
      <c r="AR22" s="29"/>
      <c r="AS22" s="29"/>
      <c r="AT22" s="29"/>
      <c r="AU22" s="30"/>
      <c r="AV22" s="30"/>
    </row>
    <row r="23" spans="1:48" ht="12.75">
      <c r="A23" s="84">
        <v>6</v>
      </c>
      <c r="B23" s="154">
        <v>39253</v>
      </c>
      <c r="C23" s="86"/>
      <c r="D23" s="87" t="str">
        <f>D22</f>
        <v>Altenglan</v>
      </c>
      <c r="E23" s="88" t="str">
        <f>E12</f>
        <v>Warriors KL</v>
      </c>
      <c r="F23" s="89">
        <v>25</v>
      </c>
      <c r="G23" s="90">
        <v>13</v>
      </c>
      <c r="H23" s="91">
        <v>21</v>
      </c>
      <c r="I23" s="92">
        <v>25</v>
      </c>
      <c r="J23" s="89">
        <v>25</v>
      </c>
      <c r="K23" s="90">
        <v>12</v>
      </c>
      <c r="L23" s="91">
        <v>25</v>
      </c>
      <c r="M23" s="92">
        <v>19</v>
      </c>
      <c r="N23" s="89"/>
      <c r="O23" s="90"/>
      <c r="P23" s="93">
        <f t="shared" si="11"/>
        <v>96</v>
      </c>
      <c r="Q23" s="94">
        <f t="shared" si="11"/>
        <v>69</v>
      </c>
      <c r="R23" s="93">
        <f t="shared" si="12"/>
        <v>3</v>
      </c>
      <c r="S23" s="94">
        <f t="shared" si="12"/>
        <v>1</v>
      </c>
      <c r="T23" s="93">
        <f t="shared" si="13"/>
        <v>2</v>
      </c>
      <c r="U23" s="94">
        <f t="shared" si="13"/>
        <v>0</v>
      </c>
      <c r="V23" s="281"/>
      <c r="W23" s="282"/>
      <c r="X23" s="282"/>
      <c r="Y23" s="282"/>
      <c r="Z23" s="282"/>
      <c r="AA23" s="282"/>
      <c r="AB23" s="283"/>
      <c r="AC23" s="284">
        <f ca="1">IF(U23&lt;&gt;"","",IF(C23&lt;&gt;"","verlegt",IF(B23&lt;TODAY(),"offen","")))</f>
      </c>
      <c r="AD23" s="285"/>
      <c r="AE23" s="286">
        <f ca="1">IF(U23&lt;&gt;"","",IF(C23="","",IF(C23&lt;TODAY(),"offen","")))</f>
      </c>
      <c r="AF23" s="287"/>
      <c r="AG23" s="29">
        <f>IF(F23&gt;G23,1,0)</f>
        <v>1</v>
      </c>
      <c r="AH23" s="29">
        <f>IF(G23&gt;F23,1,0)</f>
        <v>0</v>
      </c>
      <c r="AI23" s="29">
        <f>IF(H23&gt;I23,1,0)</f>
        <v>0</v>
      </c>
      <c r="AJ23" s="29">
        <f>IF(I23&gt;H23,1,0)</f>
        <v>1</v>
      </c>
      <c r="AK23" s="29">
        <f>IF(J23&gt;K23,1,0)</f>
        <v>1</v>
      </c>
      <c r="AL23" s="29">
        <f>IF(K23&gt;J23,1,0)</f>
        <v>0</v>
      </c>
      <c r="AM23" s="29">
        <f>IF(L23&gt;M23,1,0)</f>
        <v>1</v>
      </c>
      <c r="AN23" s="29">
        <f>IF(M23&gt;L23,1,0)</f>
        <v>0</v>
      </c>
      <c r="AO23" s="29">
        <f>IF(N23&gt;O23,1,0)</f>
        <v>0</v>
      </c>
      <c r="AP23" s="29">
        <f>IF(O23&gt;N23,1,0)</f>
        <v>0</v>
      </c>
      <c r="AQ23" s="29"/>
      <c r="AR23" s="29"/>
      <c r="AS23" s="29"/>
      <c r="AT23" s="29"/>
      <c r="AU23" s="30"/>
      <c r="AV23" s="30"/>
    </row>
    <row r="24" spans="1:48" ht="13.5" thickBot="1">
      <c r="A24" s="95">
        <v>2</v>
      </c>
      <c r="B24" s="153">
        <v>39148</v>
      </c>
      <c r="C24" s="97"/>
      <c r="D24" s="98" t="str">
        <f>D23</f>
        <v>Altenglan</v>
      </c>
      <c r="E24" s="99" t="str">
        <f>E15</f>
        <v>Ramstein</v>
      </c>
      <c r="F24" s="100">
        <v>18</v>
      </c>
      <c r="G24" s="101">
        <v>25</v>
      </c>
      <c r="H24" s="102">
        <v>17</v>
      </c>
      <c r="I24" s="103">
        <v>25</v>
      </c>
      <c r="J24" s="100">
        <v>20</v>
      </c>
      <c r="K24" s="101">
        <v>25</v>
      </c>
      <c r="L24" s="102"/>
      <c r="M24" s="103"/>
      <c r="N24" s="100"/>
      <c r="O24" s="101"/>
      <c r="P24" s="104">
        <f t="shared" si="11"/>
        <v>55</v>
      </c>
      <c r="Q24" s="105">
        <f t="shared" si="11"/>
        <v>75</v>
      </c>
      <c r="R24" s="104">
        <f t="shared" si="12"/>
        <v>0</v>
      </c>
      <c r="S24" s="105">
        <f t="shared" si="12"/>
        <v>3</v>
      </c>
      <c r="T24" s="104">
        <f t="shared" si="13"/>
        <v>0</v>
      </c>
      <c r="U24" s="105">
        <f t="shared" si="13"/>
        <v>2</v>
      </c>
      <c r="V24" s="274"/>
      <c r="W24" s="275"/>
      <c r="X24" s="275"/>
      <c r="Y24" s="275"/>
      <c r="Z24" s="275"/>
      <c r="AA24" s="275"/>
      <c r="AB24" s="276"/>
      <c r="AC24" s="277">
        <f ca="1">IF(U24&lt;&gt;"","",IF(C24&lt;&gt;"","verlegt",IF(B24&lt;TODAY(),"offen","")))</f>
      </c>
      <c r="AD24" s="278"/>
      <c r="AE24" s="279">
        <f ca="1">IF(U24&lt;&gt;"","",IF(C24="","",IF(C24&lt;TODAY(),"offen","")))</f>
      </c>
      <c r="AF24" s="280"/>
      <c r="AG24" s="29">
        <f>IF(F24&gt;G24,1,0)</f>
        <v>0</v>
      </c>
      <c r="AH24" s="29">
        <f>IF(G24&gt;F24,1,0)</f>
        <v>1</v>
      </c>
      <c r="AI24" s="29">
        <f>IF(H24&gt;I24,1,0)</f>
        <v>0</v>
      </c>
      <c r="AJ24" s="29">
        <f>IF(I24&gt;H24,1,0)</f>
        <v>1</v>
      </c>
      <c r="AK24" s="29">
        <f>IF(J24&gt;K24,1,0)</f>
        <v>0</v>
      </c>
      <c r="AL24" s="29">
        <f>IF(K24&gt;J24,1,0)</f>
        <v>1</v>
      </c>
      <c r="AM24" s="29">
        <f>IF(L24&gt;M24,1,0)</f>
        <v>0</v>
      </c>
      <c r="AN24" s="29">
        <f>IF(M24&gt;L24,1,0)</f>
        <v>0</v>
      </c>
      <c r="AO24" s="29">
        <f>IF(N24&gt;O24,1,0)</f>
        <v>0</v>
      </c>
      <c r="AP24" s="29">
        <f>IF(O24&gt;N24,1,0)</f>
        <v>0</v>
      </c>
      <c r="AQ24" s="29"/>
      <c r="AR24" s="29"/>
      <c r="AS24" s="29"/>
      <c r="AT24" s="29"/>
      <c r="AU24" s="30"/>
      <c r="AV24" s="30"/>
    </row>
    <row r="25" spans="22:48" ht="13.5" thickBot="1">
      <c r="V25" s="30"/>
      <c r="W25" s="30"/>
      <c r="X25" s="15"/>
      <c r="Y25" s="15"/>
      <c r="Z25" s="15"/>
      <c r="AA25" s="15"/>
      <c r="AB25" s="15"/>
      <c r="AC25" s="15"/>
      <c r="AE25" s="30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30"/>
      <c r="AV25" s="30"/>
    </row>
    <row r="26" spans="1:48" ht="12.75">
      <c r="A26" s="73">
        <v>3</v>
      </c>
      <c r="B26" s="155">
        <v>39202</v>
      </c>
      <c r="C26" s="75"/>
      <c r="D26" s="76" t="str">
        <f>E6</f>
        <v>Erlenbach/Morlautern</v>
      </c>
      <c r="E26" s="77" t="str">
        <f>E3</f>
        <v>Altenglan</v>
      </c>
      <c r="F26" s="78">
        <v>25</v>
      </c>
      <c r="G26" s="79">
        <v>17</v>
      </c>
      <c r="H26" s="80">
        <v>20</v>
      </c>
      <c r="I26" s="81">
        <v>25</v>
      </c>
      <c r="J26" s="78">
        <v>25</v>
      </c>
      <c r="K26" s="79">
        <v>14</v>
      </c>
      <c r="L26" s="80">
        <v>25</v>
      </c>
      <c r="M26" s="81">
        <v>19</v>
      </c>
      <c r="N26" s="78"/>
      <c r="O26" s="79"/>
      <c r="P26" s="82">
        <f aca="true" t="shared" si="14" ref="P26:Q29">IF(F26="","",F26+H26+J26+L26+N26)</f>
        <v>95</v>
      </c>
      <c r="Q26" s="106">
        <f t="shared" si="14"/>
        <v>75</v>
      </c>
      <c r="R26" s="82">
        <f aca="true" t="shared" si="15" ref="R26:S29">IF(F26="","",AG26+AI26+AK26+AM26+AO26)</f>
        <v>3</v>
      </c>
      <c r="S26" s="106">
        <f t="shared" si="15"/>
        <v>1</v>
      </c>
      <c r="T26" s="82">
        <f aca="true" t="shared" si="16" ref="T26:U29">IF(R26="","",IF(R26=3,2,0))</f>
        <v>2</v>
      </c>
      <c r="U26" s="106">
        <f t="shared" si="16"/>
        <v>0</v>
      </c>
      <c r="V26" s="288"/>
      <c r="W26" s="289"/>
      <c r="X26" s="289"/>
      <c r="Y26" s="289"/>
      <c r="Z26" s="289"/>
      <c r="AA26" s="289"/>
      <c r="AB26" s="290"/>
      <c r="AC26" s="291">
        <f ca="1">IF(U26&lt;&gt;"","",IF(C26&lt;&gt;"","verlegt",IF(B26&lt;TODAY(),"offen","")))</f>
      </c>
      <c r="AD26" s="292"/>
      <c r="AE26" s="293">
        <f ca="1">IF(U26&lt;&gt;"","",IF(C26="","",IF(C26&lt;TODAY(),"offen","")))</f>
      </c>
      <c r="AF26" s="294"/>
      <c r="AG26" s="29">
        <f>IF(F26&gt;G26,1,0)</f>
        <v>1</v>
      </c>
      <c r="AH26" s="29">
        <f>IF(G26&gt;F26,1,0)</f>
        <v>0</v>
      </c>
      <c r="AI26" s="29">
        <f>IF(H26&gt;I26,1,0)</f>
        <v>0</v>
      </c>
      <c r="AJ26" s="29">
        <f>IF(I26&gt;H26,1,0)</f>
        <v>1</v>
      </c>
      <c r="AK26" s="29">
        <f>IF(J26&gt;K26,1,0)</f>
        <v>1</v>
      </c>
      <c r="AL26" s="29">
        <f>IF(K26&gt;J26,1,0)</f>
        <v>0</v>
      </c>
      <c r="AM26" s="29">
        <f>IF(L26&gt;M26,1,0)</f>
        <v>1</v>
      </c>
      <c r="AN26" s="29">
        <f>IF(M26&gt;L26,1,0)</f>
        <v>0</v>
      </c>
      <c r="AO26" s="29">
        <f>IF(N26&gt;O26,1,0)</f>
        <v>0</v>
      </c>
      <c r="AP26" s="29">
        <f>IF(O26&gt;N26,1,0)</f>
        <v>0</v>
      </c>
      <c r="AQ26" s="29"/>
      <c r="AR26" s="29"/>
      <c r="AS26" s="29"/>
      <c r="AT26" s="29"/>
      <c r="AU26" s="30"/>
      <c r="AV26" s="30"/>
    </row>
    <row r="27" spans="1:48" ht="12.75">
      <c r="A27" s="84">
        <v>6</v>
      </c>
      <c r="B27" s="154">
        <v>39251</v>
      </c>
      <c r="C27" s="86"/>
      <c r="D27" s="87" t="str">
        <f>D26</f>
        <v>Erlenbach/Morlautern</v>
      </c>
      <c r="E27" s="88" t="str">
        <f>E9</f>
        <v>Hütschenhausen</v>
      </c>
      <c r="F27" s="89">
        <v>21</v>
      </c>
      <c r="G27" s="90">
        <v>25</v>
      </c>
      <c r="H27" s="91">
        <v>17</v>
      </c>
      <c r="I27" s="92">
        <v>25</v>
      </c>
      <c r="J27" s="89">
        <v>20</v>
      </c>
      <c r="K27" s="90">
        <v>25</v>
      </c>
      <c r="L27" s="91"/>
      <c r="M27" s="92"/>
      <c r="N27" s="89"/>
      <c r="O27" s="90"/>
      <c r="P27" s="93">
        <f t="shared" si="14"/>
        <v>58</v>
      </c>
      <c r="Q27" s="107">
        <f t="shared" si="14"/>
        <v>75</v>
      </c>
      <c r="R27" s="93">
        <f t="shared" si="15"/>
        <v>0</v>
      </c>
      <c r="S27" s="107">
        <f t="shared" si="15"/>
        <v>3</v>
      </c>
      <c r="T27" s="93">
        <f t="shared" si="16"/>
        <v>0</v>
      </c>
      <c r="U27" s="107">
        <f t="shared" si="16"/>
        <v>2</v>
      </c>
      <c r="V27" s="281"/>
      <c r="W27" s="282"/>
      <c r="X27" s="282"/>
      <c r="Y27" s="282"/>
      <c r="Z27" s="282"/>
      <c r="AA27" s="282"/>
      <c r="AB27" s="283"/>
      <c r="AC27" s="284">
        <f ca="1">IF(U27&lt;&gt;"","",IF(C27&lt;&gt;"","verlegt",IF(B27&lt;TODAY(),"offen","")))</f>
      </c>
      <c r="AD27" s="285"/>
      <c r="AE27" s="286">
        <f ca="1">IF(U27&lt;&gt;"","",IF(C27="","",IF(C27&lt;TODAY(),"offen","")))</f>
      </c>
      <c r="AF27" s="287"/>
      <c r="AG27" s="29">
        <f>IF(F27&gt;G27,1,0)</f>
        <v>0</v>
      </c>
      <c r="AH27" s="29">
        <f>IF(G27&gt;F27,1,0)</f>
        <v>1</v>
      </c>
      <c r="AI27" s="29">
        <f>IF(H27&gt;I27,1,0)</f>
        <v>0</v>
      </c>
      <c r="AJ27" s="29">
        <f>IF(I27&gt;H27,1,0)</f>
        <v>1</v>
      </c>
      <c r="AK27" s="29">
        <f>IF(J27&gt;K27,1,0)</f>
        <v>0</v>
      </c>
      <c r="AL27" s="29">
        <f>IF(K27&gt;J27,1,0)</f>
        <v>1</v>
      </c>
      <c r="AM27" s="29">
        <f>IF(L27&gt;M27,1,0)</f>
        <v>0</v>
      </c>
      <c r="AN27" s="29">
        <f>IF(M27&gt;L27,1,0)</f>
        <v>0</v>
      </c>
      <c r="AO27" s="29">
        <f>IF(N27&gt;O27,1,0)</f>
        <v>0</v>
      </c>
      <c r="AP27" s="29">
        <f>IF(O27&gt;N27,1,0)</f>
        <v>0</v>
      </c>
      <c r="AQ27" s="29"/>
      <c r="AR27" s="29"/>
      <c r="AS27" s="29"/>
      <c r="AT27" s="29"/>
      <c r="AU27" s="30"/>
      <c r="AV27" s="30"/>
    </row>
    <row r="28" spans="1:48" ht="12.75">
      <c r="A28" s="84">
        <v>2</v>
      </c>
      <c r="B28" s="154">
        <v>39146</v>
      </c>
      <c r="C28" s="86"/>
      <c r="D28" s="87" t="str">
        <f>D27</f>
        <v>Erlenbach/Morlautern</v>
      </c>
      <c r="E28" s="88" t="str">
        <f>E12</f>
        <v>Warriors KL</v>
      </c>
      <c r="F28" s="89">
        <v>25</v>
      </c>
      <c r="G28" s="90">
        <v>16</v>
      </c>
      <c r="H28" s="91">
        <v>25</v>
      </c>
      <c r="I28" s="92">
        <v>12</v>
      </c>
      <c r="J28" s="89">
        <v>25</v>
      </c>
      <c r="K28" s="90">
        <v>16</v>
      </c>
      <c r="L28" s="91"/>
      <c r="M28" s="92"/>
      <c r="N28" s="89"/>
      <c r="O28" s="90"/>
      <c r="P28" s="93">
        <f t="shared" si="14"/>
        <v>75</v>
      </c>
      <c r="Q28" s="107">
        <f t="shared" si="14"/>
        <v>44</v>
      </c>
      <c r="R28" s="93">
        <f t="shared" si="15"/>
        <v>3</v>
      </c>
      <c r="S28" s="107">
        <f t="shared" si="15"/>
        <v>0</v>
      </c>
      <c r="T28" s="93">
        <f t="shared" si="16"/>
        <v>2</v>
      </c>
      <c r="U28" s="107">
        <f t="shared" si="16"/>
        <v>0</v>
      </c>
      <c r="V28" s="281"/>
      <c r="W28" s="282"/>
      <c r="X28" s="282"/>
      <c r="Y28" s="282"/>
      <c r="Z28" s="282"/>
      <c r="AA28" s="282"/>
      <c r="AB28" s="283"/>
      <c r="AC28" s="284">
        <f ca="1">IF(U28&lt;&gt;"","",IF(C28&lt;&gt;"","verlegt",IF(B28&lt;TODAY(),"offen","")))</f>
      </c>
      <c r="AD28" s="285"/>
      <c r="AE28" s="286">
        <f ca="1">IF(U28&lt;&gt;"","",IF(C28="","",IF(C28&lt;TODAY(),"offen","")))</f>
      </c>
      <c r="AF28" s="287"/>
      <c r="AG28" s="29">
        <f>IF(F28&gt;G28,1,0)</f>
        <v>1</v>
      </c>
      <c r="AH28" s="29">
        <f>IF(G28&gt;F28,1,0)</f>
        <v>0</v>
      </c>
      <c r="AI28" s="29">
        <f>IF(H28&gt;I28,1,0)</f>
        <v>1</v>
      </c>
      <c r="AJ28" s="29">
        <f>IF(I28&gt;H28,1,0)</f>
        <v>0</v>
      </c>
      <c r="AK28" s="29">
        <f>IF(J28&gt;K28,1,0)</f>
        <v>1</v>
      </c>
      <c r="AL28" s="29">
        <f>IF(K28&gt;J28,1,0)</f>
        <v>0</v>
      </c>
      <c r="AM28" s="29">
        <f>IF(L28&gt;M28,1,0)</f>
        <v>0</v>
      </c>
      <c r="AN28" s="29">
        <f>IF(M28&gt;L28,1,0)</f>
        <v>0</v>
      </c>
      <c r="AO28" s="29">
        <f>IF(N28&gt;O28,1,0)</f>
        <v>0</v>
      </c>
      <c r="AP28" s="29">
        <f>IF(O28&gt;N28,1,0)</f>
        <v>0</v>
      </c>
      <c r="AQ28" s="29"/>
      <c r="AR28" s="29"/>
      <c r="AS28" s="29"/>
      <c r="AT28" s="29"/>
      <c r="AU28" s="30"/>
      <c r="AV28" s="30"/>
    </row>
    <row r="29" spans="1:48" ht="13.5" thickBot="1">
      <c r="A29" s="95">
        <v>9</v>
      </c>
      <c r="B29" s="153">
        <v>39377</v>
      </c>
      <c r="C29" s="97"/>
      <c r="D29" s="98" t="str">
        <f>D28</f>
        <v>Erlenbach/Morlautern</v>
      </c>
      <c r="E29" s="99" t="str">
        <f>E15</f>
        <v>Ramstein</v>
      </c>
      <c r="F29" s="100">
        <v>12</v>
      </c>
      <c r="G29" s="101">
        <v>25</v>
      </c>
      <c r="H29" s="102">
        <v>25</v>
      </c>
      <c r="I29" s="103">
        <v>9</v>
      </c>
      <c r="J29" s="100">
        <v>14</v>
      </c>
      <c r="K29" s="101">
        <v>25</v>
      </c>
      <c r="L29" s="102">
        <v>8</v>
      </c>
      <c r="M29" s="103">
        <v>25</v>
      </c>
      <c r="N29" s="100"/>
      <c r="O29" s="101"/>
      <c r="P29" s="104">
        <f t="shared" si="14"/>
        <v>59</v>
      </c>
      <c r="Q29" s="108">
        <f t="shared" si="14"/>
        <v>84</v>
      </c>
      <c r="R29" s="104">
        <f t="shared" si="15"/>
        <v>1</v>
      </c>
      <c r="S29" s="108">
        <f t="shared" si="15"/>
        <v>3</v>
      </c>
      <c r="T29" s="104">
        <f t="shared" si="16"/>
        <v>0</v>
      </c>
      <c r="U29" s="108">
        <f t="shared" si="16"/>
        <v>2</v>
      </c>
      <c r="V29" s="274"/>
      <c r="W29" s="275"/>
      <c r="X29" s="275"/>
      <c r="Y29" s="275"/>
      <c r="Z29" s="275"/>
      <c r="AA29" s="275"/>
      <c r="AB29" s="276"/>
      <c r="AC29" s="277">
        <f ca="1">IF(U29&lt;&gt;"","",IF(C29&lt;&gt;"","verlegt",IF(B29&lt;TODAY(),"offen","")))</f>
      </c>
      <c r="AD29" s="278"/>
      <c r="AE29" s="279">
        <f ca="1">IF(U29&lt;&gt;"","",IF(C29="","",IF(C29&lt;TODAY(),"offen","")))</f>
      </c>
      <c r="AF29" s="280"/>
      <c r="AG29" s="29">
        <f>IF(F29&gt;G29,1,0)</f>
        <v>0</v>
      </c>
      <c r="AH29" s="29">
        <f>IF(G29&gt;F29,1,0)</f>
        <v>1</v>
      </c>
      <c r="AI29" s="29">
        <f>IF(H29&gt;I29,1,0)</f>
        <v>1</v>
      </c>
      <c r="AJ29" s="29">
        <f>IF(I29&gt;H29,1,0)</f>
        <v>0</v>
      </c>
      <c r="AK29" s="29">
        <f>IF(J29&gt;K29,1,0)</f>
        <v>0</v>
      </c>
      <c r="AL29" s="29">
        <f>IF(K29&gt;J29,1,0)</f>
        <v>1</v>
      </c>
      <c r="AM29" s="29">
        <f>IF(L29&gt;M29,1,0)</f>
        <v>0</v>
      </c>
      <c r="AN29" s="29">
        <f>IF(M29&gt;L29,1,0)</f>
        <v>1</v>
      </c>
      <c r="AO29" s="29">
        <f>IF(N29&gt;O29,1,0)</f>
        <v>0</v>
      </c>
      <c r="AP29" s="29">
        <f>IF(O29&gt;N29,1,0)</f>
        <v>0</v>
      </c>
      <c r="AQ29" s="29"/>
      <c r="AR29" s="29"/>
      <c r="AS29" s="29"/>
      <c r="AT29" s="29"/>
      <c r="AU29" s="30"/>
      <c r="AV29" s="30"/>
    </row>
    <row r="30" spans="22:48" ht="13.5" thickBot="1">
      <c r="V30" s="30"/>
      <c r="W30" s="30"/>
      <c r="X30" s="15"/>
      <c r="Y30" s="15"/>
      <c r="Z30" s="15"/>
      <c r="AA30" s="15"/>
      <c r="AB30" s="15"/>
      <c r="AC30" s="15"/>
      <c r="AE30" s="30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30"/>
      <c r="AV30" s="30"/>
    </row>
    <row r="31" spans="1:48" ht="12.75">
      <c r="A31" s="73">
        <v>10</v>
      </c>
      <c r="B31" s="155">
        <v>39391</v>
      </c>
      <c r="C31" s="75"/>
      <c r="D31" s="76" t="str">
        <f>E9</f>
        <v>Hütschenhausen</v>
      </c>
      <c r="E31" s="77" t="str">
        <f>E3</f>
        <v>Altenglan</v>
      </c>
      <c r="F31" s="78">
        <v>21</v>
      </c>
      <c r="G31" s="79">
        <v>25</v>
      </c>
      <c r="H31" s="80">
        <v>25</v>
      </c>
      <c r="I31" s="81">
        <v>19</v>
      </c>
      <c r="J31" s="78">
        <v>25</v>
      </c>
      <c r="K31" s="79">
        <v>22</v>
      </c>
      <c r="L31" s="80">
        <v>25</v>
      </c>
      <c r="M31" s="81">
        <v>21</v>
      </c>
      <c r="N31" s="78"/>
      <c r="O31" s="79"/>
      <c r="P31" s="82">
        <f aca="true" t="shared" si="17" ref="P31:Q34">IF(F31="","",F31+H31+J31+L31+N31)</f>
        <v>96</v>
      </c>
      <c r="Q31" s="106">
        <f t="shared" si="17"/>
        <v>87</v>
      </c>
      <c r="R31" s="82">
        <f aca="true" t="shared" si="18" ref="R31:S34">IF(F31="","",AG31+AI31+AK31+AM31+AO31)</f>
        <v>3</v>
      </c>
      <c r="S31" s="106">
        <f t="shared" si="18"/>
        <v>1</v>
      </c>
      <c r="T31" s="82">
        <f aca="true" t="shared" si="19" ref="T31:U34">IF(R31="","",IF(R31=3,2,0))</f>
        <v>2</v>
      </c>
      <c r="U31" s="106">
        <f t="shared" si="19"/>
        <v>0</v>
      </c>
      <c r="V31" s="288"/>
      <c r="W31" s="289"/>
      <c r="X31" s="289"/>
      <c r="Y31" s="289"/>
      <c r="Z31" s="289"/>
      <c r="AA31" s="289"/>
      <c r="AB31" s="290"/>
      <c r="AC31" s="291">
        <f ca="1">IF(U31&lt;&gt;"","",IF(C31&lt;&gt;"","verlegt",IF(B31&lt;TODAY(),"offen","")))</f>
      </c>
      <c r="AD31" s="292"/>
      <c r="AE31" s="293">
        <f ca="1">IF(U31&lt;&gt;"","",IF(C31="","",IF(C31&lt;TODAY(),"offen","")))</f>
      </c>
      <c r="AF31" s="294"/>
      <c r="AG31" s="29">
        <f>IF(F31&gt;G31,1,0)</f>
        <v>0</v>
      </c>
      <c r="AH31" s="29">
        <f>IF(G31&gt;F31,1,0)</f>
        <v>1</v>
      </c>
      <c r="AI31" s="29">
        <f>IF(H31&gt;I31,1,0)</f>
        <v>1</v>
      </c>
      <c r="AJ31" s="29">
        <f>IF(I31&gt;H31,1,0)</f>
        <v>0</v>
      </c>
      <c r="AK31" s="29">
        <f>IF(J31&gt;K31,1,0)</f>
        <v>1</v>
      </c>
      <c r="AL31" s="29">
        <f>IF(K31&gt;J31,1,0)</f>
        <v>0</v>
      </c>
      <c r="AM31" s="29">
        <f>IF(L31&gt;M31,1,0)</f>
        <v>1</v>
      </c>
      <c r="AN31" s="29">
        <f>IF(M31&gt;L31,1,0)</f>
        <v>0</v>
      </c>
      <c r="AO31" s="29">
        <f>IF(N31&gt;O31,1,0)</f>
        <v>0</v>
      </c>
      <c r="AP31" s="29">
        <f>IF(O31&gt;N31,1,0)</f>
        <v>0</v>
      </c>
      <c r="AQ31" s="29"/>
      <c r="AR31" s="29"/>
      <c r="AS31" s="29"/>
      <c r="AT31" s="29"/>
      <c r="AU31" s="30"/>
      <c r="AV31" s="30"/>
    </row>
    <row r="32" spans="1:48" ht="12.75">
      <c r="A32" s="84">
        <v>1</v>
      </c>
      <c r="B32" s="154">
        <v>39125</v>
      </c>
      <c r="C32" s="86"/>
      <c r="D32" s="87" t="str">
        <f>D31</f>
        <v>Hütschenhausen</v>
      </c>
      <c r="E32" s="88" t="str">
        <f>E6</f>
        <v>Erlenbach/Morlautern</v>
      </c>
      <c r="F32" s="89">
        <v>27</v>
      </c>
      <c r="G32" s="90">
        <v>29</v>
      </c>
      <c r="H32" s="91">
        <v>17</v>
      </c>
      <c r="I32" s="92">
        <v>25</v>
      </c>
      <c r="J32" s="89">
        <v>21</v>
      </c>
      <c r="K32" s="90">
        <v>25</v>
      </c>
      <c r="L32" s="91"/>
      <c r="M32" s="92"/>
      <c r="N32" s="89"/>
      <c r="O32" s="90"/>
      <c r="P32" s="93">
        <f t="shared" si="17"/>
        <v>65</v>
      </c>
      <c r="Q32" s="107">
        <f t="shared" si="17"/>
        <v>79</v>
      </c>
      <c r="R32" s="93">
        <f t="shared" si="18"/>
        <v>0</v>
      </c>
      <c r="S32" s="107">
        <f t="shared" si="18"/>
        <v>3</v>
      </c>
      <c r="T32" s="93">
        <f t="shared" si="19"/>
        <v>0</v>
      </c>
      <c r="U32" s="107">
        <f t="shared" si="19"/>
        <v>2</v>
      </c>
      <c r="V32" s="281"/>
      <c r="W32" s="282"/>
      <c r="X32" s="282"/>
      <c r="Y32" s="282"/>
      <c r="Z32" s="282"/>
      <c r="AA32" s="282"/>
      <c r="AB32" s="283"/>
      <c r="AC32" s="284">
        <f ca="1">IF(U32&lt;&gt;"","",IF(C32&lt;&gt;"","verlegt",IF(B32&lt;TODAY(),"offen","")))</f>
      </c>
      <c r="AD32" s="285"/>
      <c r="AE32" s="286">
        <f ca="1">IF(U32&lt;&gt;"","",IF(C32="","",IF(C32&lt;TODAY(),"offen","")))</f>
      </c>
      <c r="AF32" s="287"/>
      <c r="AG32" s="29">
        <f>IF(F32&gt;G32,1,0)</f>
        <v>0</v>
      </c>
      <c r="AH32" s="29">
        <f>IF(G32&gt;F32,1,0)</f>
        <v>1</v>
      </c>
      <c r="AI32" s="29">
        <f>IF(H32&gt;I32,1,0)</f>
        <v>0</v>
      </c>
      <c r="AJ32" s="29">
        <f>IF(I32&gt;H32,1,0)</f>
        <v>1</v>
      </c>
      <c r="AK32" s="29">
        <f>IF(J32&gt;K32,1,0)</f>
        <v>0</v>
      </c>
      <c r="AL32" s="29">
        <f>IF(K32&gt;J32,1,0)</f>
        <v>1</v>
      </c>
      <c r="AM32" s="29">
        <f>IF(L32&gt;M32,1,0)</f>
        <v>0</v>
      </c>
      <c r="AN32" s="29">
        <f>IF(M32&gt;L32,1,0)</f>
        <v>0</v>
      </c>
      <c r="AO32" s="29">
        <f>IF(N32&gt;O32,1,0)</f>
        <v>0</v>
      </c>
      <c r="AP32" s="29">
        <f>IF(O32&gt;N32,1,0)</f>
        <v>0</v>
      </c>
      <c r="AQ32" s="29"/>
      <c r="AR32" s="29"/>
      <c r="AS32" s="29"/>
      <c r="AT32" s="29"/>
      <c r="AU32" s="30"/>
      <c r="AV32" s="30"/>
    </row>
    <row r="33" spans="1:48" ht="12.75">
      <c r="A33" s="84">
        <v>4</v>
      </c>
      <c r="B33" s="154">
        <v>39216</v>
      </c>
      <c r="C33" s="86"/>
      <c r="D33" s="87" t="str">
        <f>D32</f>
        <v>Hütschenhausen</v>
      </c>
      <c r="E33" s="88" t="str">
        <f>E12</f>
        <v>Warriors KL</v>
      </c>
      <c r="F33" s="89">
        <v>25</v>
      </c>
      <c r="G33" s="90">
        <v>17</v>
      </c>
      <c r="H33" s="91">
        <v>25</v>
      </c>
      <c r="I33" s="92">
        <v>14</v>
      </c>
      <c r="J33" s="89">
        <v>23</v>
      </c>
      <c r="K33" s="90">
        <v>25</v>
      </c>
      <c r="L33" s="91">
        <v>25</v>
      </c>
      <c r="M33" s="92">
        <v>22</v>
      </c>
      <c r="N33" s="89"/>
      <c r="O33" s="90"/>
      <c r="P33" s="93">
        <f t="shared" si="17"/>
        <v>98</v>
      </c>
      <c r="Q33" s="107">
        <f t="shared" si="17"/>
        <v>78</v>
      </c>
      <c r="R33" s="93">
        <f t="shared" si="18"/>
        <v>3</v>
      </c>
      <c r="S33" s="107">
        <f t="shared" si="18"/>
        <v>1</v>
      </c>
      <c r="T33" s="93">
        <f t="shared" si="19"/>
        <v>2</v>
      </c>
      <c r="U33" s="107">
        <f t="shared" si="19"/>
        <v>0</v>
      </c>
      <c r="V33" s="281"/>
      <c r="W33" s="282"/>
      <c r="X33" s="282"/>
      <c r="Y33" s="282"/>
      <c r="Z33" s="282"/>
      <c r="AA33" s="282"/>
      <c r="AB33" s="283"/>
      <c r="AC33" s="284">
        <f ca="1">IF(U33&lt;&gt;"","",IF(C33&lt;&gt;"","verlegt",IF(B33&lt;TODAY(),"offen","")))</f>
      </c>
      <c r="AD33" s="285"/>
      <c r="AE33" s="286">
        <f ca="1">IF(U33&lt;&gt;"","",IF(C33="","",IF(C33&lt;TODAY(),"offen","")))</f>
      </c>
      <c r="AF33" s="287"/>
      <c r="AG33" s="29">
        <f>IF(F33&gt;G33,1,0)</f>
        <v>1</v>
      </c>
      <c r="AH33" s="29">
        <f>IF(G33&gt;F33,1,0)</f>
        <v>0</v>
      </c>
      <c r="AI33" s="29">
        <f>IF(H33&gt;I33,1,0)</f>
        <v>1</v>
      </c>
      <c r="AJ33" s="29">
        <f>IF(I33&gt;H33,1,0)</f>
        <v>0</v>
      </c>
      <c r="AK33" s="29">
        <f>IF(J33&gt;K33,1,0)</f>
        <v>0</v>
      </c>
      <c r="AL33" s="29">
        <f>IF(K33&gt;J33,1,0)</f>
        <v>1</v>
      </c>
      <c r="AM33" s="29">
        <f>IF(L33&gt;M33,1,0)</f>
        <v>1</v>
      </c>
      <c r="AN33" s="29">
        <f>IF(M33&gt;L33,1,0)</f>
        <v>0</v>
      </c>
      <c r="AO33" s="29">
        <f>IF(N33&gt;O33,1,0)</f>
        <v>0</v>
      </c>
      <c r="AP33" s="29">
        <f>IF(O33&gt;N33,1,0)</f>
        <v>0</v>
      </c>
      <c r="AQ33" s="29"/>
      <c r="AR33" s="29"/>
      <c r="AS33" s="29"/>
      <c r="AT33" s="29"/>
      <c r="AU33" s="30"/>
      <c r="AV33" s="30"/>
    </row>
    <row r="34" spans="1:48" ht="13.5" thickBot="1">
      <c r="A34" s="95">
        <v>3</v>
      </c>
      <c r="B34" s="153">
        <v>39202</v>
      </c>
      <c r="C34" s="97" t="s">
        <v>49</v>
      </c>
      <c r="D34" s="98" t="str">
        <f>D33</f>
        <v>Hütschenhausen</v>
      </c>
      <c r="E34" s="99" t="str">
        <f>E15</f>
        <v>Ramstein</v>
      </c>
      <c r="F34" s="100">
        <v>25</v>
      </c>
      <c r="G34" s="101">
        <v>19</v>
      </c>
      <c r="H34" s="102">
        <v>15</v>
      </c>
      <c r="I34" s="103">
        <v>25</v>
      </c>
      <c r="J34" s="100">
        <v>25</v>
      </c>
      <c r="K34" s="101">
        <v>21</v>
      </c>
      <c r="L34" s="102">
        <v>20</v>
      </c>
      <c r="M34" s="103">
        <v>25</v>
      </c>
      <c r="N34" s="100">
        <v>15</v>
      </c>
      <c r="O34" s="101">
        <v>13</v>
      </c>
      <c r="P34" s="104">
        <f t="shared" si="17"/>
        <v>100</v>
      </c>
      <c r="Q34" s="108">
        <f t="shared" si="17"/>
        <v>103</v>
      </c>
      <c r="R34" s="104">
        <f t="shared" si="18"/>
        <v>3</v>
      </c>
      <c r="S34" s="108">
        <f t="shared" si="18"/>
        <v>2</v>
      </c>
      <c r="T34" s="104">
        <f t="shared" si="19"/>
        <v>2</v>
      </c>
      <c r="U34" s="108">
        <f t="shared" si="19"/>
        <v>0</v>
      </c>
      <c r="V34" s="274"/>
      <c r="W34" s="275"/>
      <c r="X34" s="275"/>
      <c r="Y34" s="275"/>
      <c r="Z34" s="275"/>
      <c r="AA34" s="275"/>
      <c r="AB34" s="276"/>
      <c r="AC34" s="277">
        <f ca="1">IF(U34&lt;&gt;"","",IF(C34&lt;&gt;"","verlegt",IF(B34&lt;TODAY(),"offen","")))</f>
      </c>
      <c r="AD34" s="278"/>
      <c r="AE34" s="279">
        <f ca="1">IF(U34&lt;&gt;"","",IF(C34="","",IF(C34&lt;TODAY(),"offen","")))</f>
      </c>
      <c r="AF34" s="280"/>
      <c r="AG34" s="29">
        <f>IF(F34&gt;G34,1,0)</f>
        <v>1</v>
      </c>
      <c r="AH34" s="29">
        <f>IF(G34&gt;F34,1,0)</f>
        <v>0</v>
      </c>
      <c r="AI34" s="29">
        <f>IF(H34&gt;I34,1,0)</f>
        <v>0</v>
      </c>
      <c r="AJ34" s="29">
        <f>IF(I34&gt;H34,1,0)</f>
        <v>1</v>
      </c>
      <c r="AK34" s="29">
        <f>IF(J34&gt;K34,1,0)</f>
        <v>1</v>
      </c>
      <c r="AL34" s="29">
        <f>IF(K34&gt;J34,1,0)</f>
        <v>0</v>
      </c>
      <c r="AM34" s="29">
        <f>IF(L34&gt;M34,1,0)</f>
        <v>0</v>
      </c>
      <c r="AN34" s="29">
        <f>IF(M34&gt;L34,1,0)</f>
        <v>1</v>
      </c>
      <c r="AO34" s="29">
        <f>IF(N34&gt;O34,1,0)</f>
        <v>1</v>
      </c>
      <c r="AP34" s="29">
        <f>IF(O34&gt;N34,1,0)</f>
        <v>0</v>
      </c>
      <c r="AQ34" s="29"/>
      <c r="AR34" s="29"/>
      <c r="AS34" s="29"/>
      <c r="AT34" s="29"/>
      <c r="AU34" s="30"/>
      <c r="AV34" s="30"/>
    </row>
    <row r="35" spans="22:48" ht="13.5" thickBot="1">
      <c r="V35" s="30"/>
      <c r="W35" s="30"/>
      <c r="X35" s="15"/>
      <c r="Y35" s="15"/>
      <c r="Z35" s="15"/>
      <c r="AA35" s="15"/>
      <c r="AB35" s="15"/>
      <c r="AC35" s="15"/>
      <c r="AE35" s="30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0"/>
      <c r="AV35" s="30"/>
    </row>
    <row r="36" spans="1:48" ht="12.75">
      <c r="A36" s="73">
        <v>1</v>
      </c>
      <c r="B36" s="155">
        <v>39125</v>
      </c>
      <c r="C36" s="75"/>
      <c r="D36" s="76" t="str">
        <f>E12</f>
        <v>Warriors KL</v>
      </c>
      <c r="E36" s="77" t="str">
        <f>E3</f>
        <v>Altenglan</v>
      </c>
      <c r="F36" s="78">
        <v>12</v>
      </c>
      <c r="G36" s="79">
        <v>25</v>
      </c>
      <c r="H36" s="80">
        <v>25</v>
      </c>
      <c r="I36" s="81">
        <v>21</v>
      </c>
      <c r="J36" s="78">
        <v>23</v>
      </c>
      <c r="K36" s="79">
        <v>25</v>
      </c>
      <c r="L36" s="80">
        <v>16</v>
      </c>
      <c r="M36" s="81">
        <v>25</v>
      </c>
      <c r="N36" s="78"/>
      <c r="O36" s="79"/>
      <c r="P36" s="82">
        <f aca="true" t="shared" si="20" ref="P36:Q39">IF(F36="","",F36+H36+J36+L36+N36)</f>
        <v>76</v>
      </c>
      <c r="Q36" s="106">
        <f t="shared" si="20"/>
        <v>96</v>
      </c>
      <c r="R36" s="82">
        <f aca="true" t="shared" si="21" ref="R36:S39">IF(F36="","",AG36+AI36+AK36+AM36+AO36)</f>
        <v>1</v>
      </c>
      <c r="S36" s="106">
        <f t="shared" si="21"/>
        <v>3</v>
      </c>
      <c r="T36" s="82">
        <f aca="true" t="shared" si="22" ref="T36:U39">IF(R36="","",IF(R36=3,2,0))</f>
        <v>0</v>
      </c>
      <c r="U36" s="106">
        <f t="shared" si="22"/>
        <v>2</v>
      </c>
      <c r="V36" s="288"/>
      <c r="W36" s="289"/>
      <c r="X36" s="289"/>
      <c r="Y36" s="289"/>
      <c r="Z36" s="289"/>
      <c r="AA36" s="289"/>
      <c r="AB36" s="290"/>
      <c r="AC36" s="291">
        <f ca="1">IF(U36&lt;&gt;"","",IF(C36&lt;&gt;"","verlegt",IF(B36&lt;TODAY(),"offen","")))</f>
      </c>
      <c r="AD36" s="292"/>
      <c r="AE36" s="293">
        <f ca="1">IF(U36&lt;&gt;"","",IF(C36="","",IF(C36&lt;TODAY(),"offen","")))</f>
      </c>
      <c r="AF36" s="294"/>
      <c r="AG36" s="29">
        <f>IF(F36&gt;G36,1,0)</f>
        <v>0</v>
      </c>
      <c r="AH36" s="29">
        <f>IF(G36&gt;F36,1,0)</f>
        <v>1</v>
      </c>
      <c r="AI36" s="29">
        <f>IF(H36&gt;I36,1,0)</f>
        <v>1</v>
      </c>
      <c r="AJ36" s="29">
        <f>IF(I36&gt;H36,1,0)</f>
        <v>0</v>
      </c>
      <c r="AK36" s="29">
        <f>IF(J36&gt;K36,1,0)</f>
        <v>0</v>
      </c>
      <c r="AL36" s="29">
        <f>IF(K36&gt;J36,1,0)</f>
        <v>1</v>
      </c>
      <c r="AM36" s="29">
        <f>IF(L36&gt;M36,1,0)</f>
        <v>0</v>
      </c>
      <c r="AN36" s="29">
        <f>IF(M36&gt;L36,1,0)</f>
        <v>1</v>
      </c>
      <c r="AO36" s="29">
        <f>IF(N36&gt;O36,1,0)</f>
        <v>0</v>
      </c>
      <c r="AP36" s="29">
        <f>IF(O36&gt;N36,1,0)</f>
        <v>0</v>
      </c>
      <c r="AQ36" s="29"/>
      <c r="AR36" s="29"/>
      <c r="AS36" s="29"/>
      <c r="AT36" s="29"/>
      <c r="AU36" s="30"/>
      <c r="AV36" s="30"/>
    </row>
    <row r="37" spans="1:48" ht="12.75">
      <c r="A37" s="84">
        <v>7</v>
      </c>
      <c r="B37" s="154">
        <v>39328</v>
      </c>
      <c r="C37" s="86"/>
      <c r="D37" s="87" t="str">
        <f>D36</f>
        <v>Warriors KL</v>
      </c>
      <c r="E37" s="88" t="str">
        <f>E6</f>
        <v>Erlenbach/Morlautern</v>
      </c>
      <c r="F37" s="89">
        <v>23</v>
      </c>
      <c r="G37" s="90">
        <v>25</v>
      </c>
      <c r="H37" s="91">
        <v>25</v>
      </c>
      <c r="I37" s="92">
        <v>18</v>
      </c>
      <c r="J37" s="89">
        <v>25</v>
      </c>
      <c r="K37" s="90">
        <v>12</v>
      </c>
      <c r="L37" s="91">
        <v>25</v>
      </c>
      <c r="M37" s="92">
        <v>10</v>
      </c>
      <c r="N37" s="89"/>
      <c r="O37" s="90"/>
      <c r="P37" s="93">
        <f t="shared" si="20"/>
        <v>98</v>
      </c>
      <c r="Q37" s="107">
        <f t="shared" si="20"/>
        <v>65</v>
      </c>
      <c r="R37" s="93">
        <f t="shared" si="21"/>
        <v>3</v>
      </c>
      <c r="S37" s="107">
        <f t="shared" si="21"/>
        <v>1</v>
      </c>
      <c r="T37" s="93">
        <f t="shared" si="22"/>
        <v>2</v>
      </c>
      <c r="U37" s="107">
        <f t="shared" si="22"/>
        <v>0</v>
      </c>
      <c r="V37" s="281"/>
      <c r="W37" s="282"/>
      <c r="X37" s="282"/>
      <c r="Y37" s="282"/>
      <c r="Z37" s="282"/>
      <c r="AA37" s="282"/>
      <c r="AB37" s="283"/>
      <c r="AC37" s="284">
        <f ca="1">IF(U37&lt;&gt;"","",IF(C37&lt;&gt;"","verlegt",IF(B37&lt;TODAY(),"offen","")))</f>
      </c>
      <c r="AD37" s="285"/>
      <c r="AE37" s="286">
        <f ca="1">IF(U37&lt;&gt;"","",IF(C37="","",IF(C37&lt;TODAY(),"offen","")))</f>
      </c>
      <c r="AF37" s="287"/>
      <c r="AG37" s="29">
        <f>IF(F37&gt;G37,1,0)</f>
        <v>0</v>
      </c>
      <c r="AH37" s="29">
        <f>IF(G37&gt;F37,1,0)</f>
        <v>1</v>
      </c>
      <c r="AI37" s="29">
        <f>IF(H37&gt;I37,1,0)</f>
        <v>1</v>
      </c>
      <c r="AJ37" s="29">
        <f>IF(I37&gt;H37,1,0)</f>
        <v>0</v>
      </c>
      <c r="AK37" s="29">
        <f>IF(J37&gt;K37,1,0)</f>
        <v>1</v>
      </c>
      <c r="AL37" s="29">
        <f>IF(K37&gt;J37,1,0)</f>
        <v>0</v>
      </c>
      <c r="AM37" s="29">
        <f>IF(L37&gt;M37,1,0)</f>
        <v>1</v>
      </c>
      <c r="AN37" s="29">
        <f>IF(M37&gt;L37,1,0)</f>
        <v>0</v>
      </c>
      <c r="AO37" s="29">
        <f>IF(N37&gt;O37,1,0)</f>
        <v>0</v>
      </c>
      <c r="AP37" s="29">
        <f>IF(O37&gt;N37,1,0)</f>
        <v>0</v>
      </c>
      <c r="AQ37" s="29"/>
      <c r="AR37" s="29"/>
      <c r="AS37" s="29"/>
      <c r="AT37" s="29"/>
      <c r="AU37" s="30"/>
      <c r="AV37" s="30"/>
    </row>
    <row r="38" spans="1:48" ht="12.75">
      <c r="A38" s="84">
        <v>9</v>
      </c>
      <c r="B38" s="154">
        <v>39377</v>
      </c>
      <c r="C38" s="86"/>
      <c r="D38" s="87" t="str">
        <f>D37</f>
        <v>Warriors KL</v>
      </c>
      <c r="E38" s="88" t="str">
        <f>E9</f>
        <v>Hütschenhausen</v>
      </c>
      <c r="F38" s="89">
        <v>20</v>
      </c>
      <c r="G38" s="90">
        <v>25</v>
      </c>
      <c r="H38" s="91">
        <v>14</v>
      </c>
      <c r="I38" s="92">
        <v>25</v>
      </c>
      <c r="J38" s="89">
        <v>15</v>
      </c>
      <c r="K38" s="90">
        <v>25</v>
      </c>
      <c r="L38" s="91"/>
      <c r="M38" s="92"/>
      <c r="N38" s="89"/>
      <c r="O38" s="90"/>
      <c r="P38" s="93">
        <f t="shared" si="20"/>
        <v>49</v>
      </c>
      <c r="Q38" s="107">
        <f t="shared" si="20"/>
        <v>75</v>
      </c>
      <c r="R38" s="93">
        <f t="shared" si="21"/>
        <v>0</v>
      </c>
      <c r="S38" s="107">
        <f t="shared" si="21"/>
        <v>3</v>
      </c>
      <c r="T38" s="93">
        <f t="shared" si="22"/>
        <v>0</v>
      </c>
      <c r="U38" s="107">
        <f t="shared" si="22"/>
        <v>2</v>
      </c>
      <c r="V38" s="281"/>
      <c r="W38" s="282"/>
      <c r="X38" s="282"/>
      <c r="Y38" s="282"/>
      <c r="Z38" s="282"/>
      <c r="AA38" s="282"/>
      <c r="AB38" s="283"/>
      <c r="AC38" s="284">
        <f ca="1">IF(U38&lt;&gt;"","",IF(C38&lt;&gt;"","verlegt",IF(B38&lt;TODAY(),"offen","")))</f>
      </c>
      <c r="AD38" s="285"/>
      <c r="AE38" s="286">
        <f ca="1">IF(U38&lt;&gt;"","",IF(C38="","",IF(C38&lt;TODAY(),"offen","")))</f>
      </c>
      <c r="AF38" s="287"/>
      <c r="AG38" s="29">
        <f>IF(F38&gt;G38,1,0)</f>
        <v>0</v>
      </c>
      <c r="AH38" s="29">
        <f>IF(G38&gt;F38,1,0)</f>
        <v>1</v>
      </c>
      <c r="AI38" s="29">
        <f>IF(H38&gt;I38,1,0)</f>
        <v>0</v>
      </c>
      <c r="AJ38" s="29">
        <f>IF(I38&gt;H38,1,0)</f>
        <v>1</v>
      </c>
      <c r="AK38" s="29">
        <f>IF(J38&gt;K38,1,0)</f>
        <v>0</v>
      </c>
      <c r="AL38" s="29">
        <f>IF(K38&gt;J38,1,0)</f>
        <v>1</v>
      </c>
      <c r="AM38" s="29">
        <f>IF(L38&gt;M38,1,0)</f>
        <v>0</v>
      </c>
      <c r="AN38" s="29">
        <f>IF(M38&gt;L38,1,0)</f>
        <v>0</v>
      </c>
      <c r="AO38" s="29">
        <f>IF(N38&gt;O38,1,0)</f>
        <v>0</v>
      </c>
      <c r="AP38" s="29">
        <f>IF(O38&gt;N38,1,0)</f>
        <v>0</v>
      </c>
      <c r="AQ38" s="29"/>
      <c r="AR38" s="29"/>
      <c r="AS38" s="29"/>
      <c r="AT38" s="29"/>
      <c r="AU38" s="30"/>
      <c r="AV38" s="30"/>
    </row>
    <row r="39" spans="1:48" ht="13.5" thickBot="1">
      <c r="A39" s="95">
        <v>10</v>
      </c>
      <c r="B39" s="153">
        <v>39391</v>
      </c>
      <c r="C39" s="97"/>
      <c r="D39" s="98" t="str">
        <f>D38</f>
        <v>Warriors KL</v>
      </c>
      <c r="E39" s="99" t="str">
        <f>E15</f>
        <v>Ramstein</v>
      </c>
      <c r="F39" s="100">
        <v>19</v>
      </c>
      <c r="G39" s="101">
        <v>25</v>
      </c>
      <c r="H39" s="102">
        <v>11</v>
      </c>
      <c r="I39" s="103">
        <v>25</v>
      </c>
      <c r="J39" s="100">
        <v>17</v>
      </c>
      <c r="K39" s="101">
        <v>25</v>
      </c>
      <c r="L39" s="102"/>
      <c r="M39" s="103"/>
      <c r="N39" s="100"/>
      <c r="O39" s="101"/>
      <c r="P39" s="104">
        <f t="shared" si="20"/>
        <v>47</v>
      </c>
      <c r="Q39" s="108">
        <f t="shared" si="20"/>
        <v>75</v>
      </c>
      <c r="R39" s="104">
        <f t="shared" si="21"/>
        <v>0</v>
      </c>
      <c r="S39" s="108">
        <f t="shared" si="21"/>
        <v>3</v>
      </c>
      <c r="T39" s="104">
        <f t="shared" si="22"/>
        <v>0</v>
      </c>
      <c r="U39" s="108">
        <f t="shared" si="22"/>
        <v>2</v>
      </c>
      <c r="V39" s="274"/>
      <c r="W39" s="275"/>
      <c r="X39" s="275"/>
      <c r="Y39" s="275"/>
      <c r="Z39" s="275"/>
      <c r="AA39" s="275"/>
      <c r="AB39" s="276"/>
      <c r="AC39" s="277">
        <f ca="1">IF(U39&lt;&gt;"","",IF(C39&lt;&gt;"","verlegt",IF(B39&lt;TODAY(),"offen","")))</f>
      </c>
      <c r="AD39" s="278"/>
      <c r="AE39" s="279">
        <f ca="1">IF(U39&lt;&gt;"","",IF(C39="","",IF(C39&lt;TODAY(),"offen","")))</f>
      </c>
      <c r="AF39" s="280"/>
      <c r="AG39" s="29">
        <f>IF(F39&gt;G39,1,0)</f>
        <v>0</v>
      </c>
      <c r="AH39" s="29">
        <f>IF(G39&gt;F39,1,0)</f>
        <v>1</v>
      </c>
      <c r="AI39" s="29">
        <f>IF(H39&gt;I39,1,0)</f>
        <v>0</v>
      </c>
      <c r="AJ39" s="29">
        <f>IF(I39&gt;H39,1,0)</f>
        <v>1</v>
      </c>
      <c r="AK39" s="29">
        <f>IF(J39&gt;K39,1,0)</f>
        <v>0</v>
      </c>
      <c r="AL39" s="29">
        <f>IF(K39&gt;J39,1,0)</f>
        <v>1</v>
      </c>
      <c r="AM39" s="29">
        <f>IF(L39&gt;M39,1,0)</f>
        <v>0</v>
      </c>
      <c r="AN39" s="29">
        <f>IF(M39&gt;L39,1,0)</f>
        <v>0</v>
      </c>
      <c r="AO39" s="29">
        <f>IF(N39&gt;O39,1,0)</f>
        <v>0</v>
      </c>
      <c r="AP39" s="29">
        <f>IF(O39&gt;N39,1,0)</f>
        <v>0</v>
      </c>
      <c r="AQ39" s="29"/>
      <c r="AR39" s="29"/>
      <c r="AS39" s="29"/>
      <c r="AT39" s="29"/>
      <c r="AU39" s="30"/>
      <c r="AV39" s="30"/>
    </row>
    <row r="40" spans="22:48" ht="13.5" thickBot="1">
      <c r="V40" s="30"/>
      <c r="W40" s="30"/>
      <c r="X40" s="15"/>
      <c r="Y40" s="15"/>
      <c r="Z40" s="15"/>
      <c r="AA40" s="15"/>
      <c r="AB40" s="15"/>
      <c r="AC40" s="15"/>
      <c r="AE40" s="30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30"/>
      <c r="AV40" s="30"/>
    </row>
    <row r="41" spans="1:48" ht="12.75">
      <c r="A41" s="73">
        <v>7</v>
      </c>
      <c r="B41" s="155">
        <v>39332</v>
      </c>
      <c r="C41" s="75"/>
      <c r="D41" s="76" t="str">
        <f>E15</f>
        <v>Ramstein</v>
      </c>
      <c r="E41" s="77" t="str">
        <f>E3</f>
        <v>Altenglan</v>
      </c>
      <c r="F41" s="78">
        <v>25</v>
      </c>
      <c r="G41" s="79">
        <v>10</v>
      </c>
      <c r="H41" s="80">
        <v>25</v>
      </c>
      <c r="I41" s="81">
        <v>21</v>
      </c>
      <c r="J41" s="78">
        <v>25</v>
      </c>
      <c r="K41" s="79">
        <v>21</v>
      </c>
      <c r="L41" s="80"/>
      <c r="M41" s="81"/>
      <c r="N41" s="78"/>
      <c r="O41" s="79"/>
      <c r="P41" s="82">
        <f aca="true" t="shared" si="23" ref="P41:Q44">IF(F41="","",F41+H41+J41+L41+N41)</f>
        <v>75</v>
      </c>
      <c r="Q41" s="106">
        <f t="shared" si="23"/>
        <v>52</v>
      </c>
      <c r="R41" s="82">
        <f aca="true" t="shared" si="24" ref="R41:S44">IF(F41="","",AG41+AI41+AK41+AM41+AO41)</f>
        <v>3</v>
      </c>
      <c r="S41" s="106">
        <f t="shared" si="24"/>
        <v>0</v>
      </c>
      <c r="T41" s="82">
        <f aca="true" t="shared" si="25" ref="T41:U44">IF(R41="","",IF(R41=3,2,0))</f>
        <v>2</v>
      </c>
      <c r="U41" s="106">
        <f t="shared" si="25"/>
        <v>0</v>
      </c>
      <c r="V41" s="288"/>
      <c r="W41" s="289"/>
      <c r="X41" s="289"/>
      <c r="Y41" s="289"/>
      <c r="Z41" s="289"/>
      <c r="AA41" s="289"/>
      <c r="AB41" s="290"/>
      <c r="AC41" s="291">
        <f ca="1">IF(U41&lt;&gt;"","",IF(C41&lt;&gt;"","verlegt",IF(B41&lt;TODAY(),"offen","")))</f>
      </c>
      <c r="AD41" s="292"/>
      <c r="AE41" s="293">
        <f ca="1">IF(U41&lt;&gt;"","",IF(C41="","",IF(C41&lt;TODAY(),"offen","")))</f>
      </c>
      <c r="AF41" s="294"/>
      <c r="AG41" s="29">
        <f>IF(F41&gt;G41,1,0)</f>
        <v>1</v>
      </c>
      <c r="AH41" s="29">
        <f>IF(G41&gt;F41,1,0)</f>
        <v>0</v>
      </c>
      <c r="AI41" s="29">
        <f>IF(H41&gt;I41,1,0)</f>
        <v>1</v>
      </c>
      <c r="AJ41" s="29">
        <f>IF(I41&gt;H41,1,0)</f>
        <v>0</v>
      </c>
      <c r="AK41" s="29">
        <f>IF(J41&gt;K41,1,0)</f>
        <v>1</v>
      </c>
      <c r="AL41" s="29">
        <f>IF(K41&gt;J41,1,0)</f>
        <v>0</v>
      </c>
      <c r="AM41" s="29">
        <f>IF(L41&gt;M41,1,0)</f>
        <v>0</v>
      </c>
      <c r="AN41" s="29">
        <f>IF(M41&gt;L41,1,0)</f>
        <v>0</v>
      </c>
      <c r="AO41" s="29">
        <f>IF(N41&gt;O41,1,0)</f>
        <v>0</v>
      </c>
      <c r="AP41" s="29">
        <f>IF(O41&gt;N41,1,0)</f>
        <v>0</v>
      </c>
      <c r="AQ41" s="29"/>
      <c r="AR41" s="29"/>
      <c r="AS41" s="29"/>
      <c r="AT41" s="29"/>
      <c r="AU41" s="30"/>
      <c r="AV41" s="30"/>
    </row>
    <row r="42" spans="1:48" ht="12.75">
      <c r="A42" s="84">
        <v>4</v>
      </c>
      <c r="B42" s="154">
        <v>39220</v>
      </c>
      <c r="C42" s="86"/>
      <c r="D42" s="87" t="str">
        <f>D41</f>
        <v>Ramstein</v>
      </c>
      <c r="E42" s="88" t="str">
        <f>E6</f>
        <v>Erlenbach/Morlautern</v>
      </c>
      <c r="F42" s="89">
        <v>25</v>
      </c>
      <c r="G42" s="90">
        <v>14</v>
      </c>
      <c r="H42" s="91">
        <v>25</v>
      </c>
      <c r="I42" s="92">
        <v>13</v>
      </c>
      <c r="J42" s="89">
        <v>15</v>
      </c>
      <c r="K42" s="90">
        <v>25</v>
      </c>
      <c r="L42" s="91">
        <v>25</v>
      </c>
      <c r="M42" s="92">
        <v>17</v>
      </c>
      <c r="N42" s="89"/>
      <c r="O42" s="90"/>
      <c r="P42" s="93">
        <f t="shared" si="23"/>
        <v>90</v>
      </c>
      <c r="Q42" s="107">
        <f t="shared" si="23"/>
        <v>69</v>
      </c>
      <c r="R42" s="93">
        <f t="shared" si="24"/>
        <v>3</v>
      </c>
      <c r="S42" s="107">
        <f t="shared" si="24"/>
        <v>1</v>
      </c>
      <c r="T42" s="93">
        <f t="shared" si="25"/>
        <v>2</v>
      </c>
      <c r="U42" s="107">
        <f t="shared" si="25"/>
        <v>0</v>
      </c>
      <c r="V42" s="281"/>
      <c r="W42" s="282"/>
      <c r="X42" s="282"/>
      <c r="Y42" s="282"/>
      <c r="Z42" s="282"/>
      <c r="AA42" s="282"/>
      <c r="AB42" s="283"/>
      <c r="AC42" s="284">
        <f ca="1">IF(U42&lt;&gt;"","",IF(C42&lt;&gt;"","verlegt",IF(B42&lt;TODAY(),"offen","")))</f>
      </c>
      <c r="AD42" s="285"/>
      <c r="AE42" s="286">
        <f ca="1">IF(U42&lt;&gt;"","",IF(C42="","",IF(C42&lt;TODAY(),"offen","")))</f>
      </c>
      <c r="AF42" s="287"/>
      <c r="AG42" s="29">
        <f>IF(F42&gt;G42,1,0)</f>
        <v>1</v>
      </c>
      <c r="AH42" s="29">
        <f>IF(G42&gt;F42,1,0)</f>
        <v>0</v>
      </c>
      <c r="AI42" s="29">
        <f>IF(H42&gt;I42,1,0)</f>
        <v>1</v>
      </c>
      <c r="AJ42" s="29">
        <f>IF(I42&gt;H42,1,0)</f>
        <v>0</v>
      </c>
      <c r="AK42" s="29">
        <f>IF(J42&gt;K42,1,0)</f>
        <v>0</v>
      </c>
      <c r="AL42" s="29">
        <f>IF(K42&gt;J42,1,0)</f>
        <v>1</v>
      </c>
      <c r="AM42" s="29">
        <f>IF(L42&gt;M42,1,0)</f>
        <v>1</v>
      </c>
      <c r="AN42" s="29">
        <f>IF(M42&gt;L42,1,0)</f>
        <v>0</v>
      </c>
      <c r="AO42" s="29">
        <f>IF(N42&gt;O42,1,0)</f>
        <v>0</v>
      </c>
      <c r="AP42" s="29">
        <f>IF(O42&gt;N42,1,0)</f>
        <v>0</v>
      </c>
      <c r="AQ42" s="29"/>
      <c r="AR42" s="29"/>
      <c r="AS42" s="29"/>
      <c r="AT42" s="29"/>
      <c r="AU42" s="30"/>
      <c r="AV42" s="30"/>
    </row>
    <row r="43" spans="1:48" ht="12.75">
      <c r="A43" s="84">
        <v>8</v>
      </c>
      <c r="B43" s="154">
        <v>39353</v>
      </c>
      <c r="C43" s="86"/>
      <c r="D43" s="87" t="str">
        <f>D42</f>
        <v>Ramstein</v>
      </c>
      <c r="E43" s="88" t="str">
        <f>E9</f>
        <v>Hütschenhausen</v>
      </c>
      <c r="F43" s="89">
        <v>25</v>
      </c>
      <c r="G43" s="90">
        <v>23</v>
      </c>
      <c r="H43" s="91">
        <v>22</v>
      </c>
      <c r="I43" s="92">
        <v>25</v>
      </c>
      <c r="J43" s="89">
        <v>25</v>
      </c>
      <c r="K43" s="90">
        <v>18</v>
      </c>
      <c r="L43" s="91">
        <v>25</v>
      </c>
      <c r="M43" s="92">
        <v>19</v>
      </c>
      <c r="N43" s="89"/>
      <c r="O43" s="90"/>
      <c r="P43" s="93">
        <f t="shared" si="23"/>
        <v>97</v>
      </c>
      <c r="Q43" s="107">
        <f t="shared" si="23"/>
        <v>85</v>
      </c>
      <c r="R43" s="93">
        <f t="shared" si="24"/>
        <v>3</v>
      </c>
      <c r="S43" s="107">
        <f t="shared" si="24"/>
        <v>1</v>
      </c>
      <c r="T43" s="93">
        <f t="shared" si="25"/>
        <v>2</v>
      </c>
      <c r="U43" s="107">
        <f t="shared" si="25"/>
        <v>0</v>
      </c>
      <c r="V43" s="281"/>
      <c r="W43" s="282"/>
      <c r="X43" s="282"/>
      <c r="Y43" s="282"/>
      <c r="Z43" s="282"/>
      <c r="AA43" s="282"/>
      <c r="AB43" s="283"/>
      <c r="AC43" s="284">
        <f ca="1">IF(U43&lt;&gt;"","",IF(C43&lt;&gt;"","verlegt",IF(B43&lt;TODAY(),"offen","")))</f>
      </c>
      <c r="AD43" s="285"/>
      <c r="AE43" s="286">
        <f ca="1">IF(U43&lt;&gt;"","",IF(C43="","",IF(C43&lt;TODAY(),"offen","")))</f>
      </c>
      <c r="AF43" s="287"/>
      <c r="AG43" s="29">
        <f>IF(F43&gt;G43,1,0)</f>
        <v>1</v>
      </c>
      <c r="AH43" s="29">
        <f>IF(G43&gt;F43,1,0)</f>
        <v>0</v>
      </c>
      <c r="AI43" s="29">
        <f>IF(H43&gt;I43,1,0)</f>
        <v>0</v>
      </c>
      <c r="AJ43" s="29">
        <f>IF(I43&gt;H43,1,0)</f>
        <v>1</v>
      </c>
      <c r="AK43" s="29">
        <f>IF(J43&gt;K43,1,0)</f>
        <v>1</v>
      </c>
      <c r="AL43" s="29">
        <f>IF(K43&gt;J43,1,0)</f>
        <v>0</v>
      </c>
      <c r="AM43" s="29">
        <f>IF(L43&gt;M43,1,0)</f>
        <v>1</v>
      </c>
      <c r="AN43" s="29">
        <f>IF(M43&gt;L43,1,0)</f>
        <v>0</v>
      </c>
      <c r="AO43" s="29">
        <f>IF(N43&gt;O43,1,0)</f>
        <v>0</v>
      </c>
      <c r="AP43" s="29">
        <f>IF(O43&gt;N43,1,0)</f>
        <v>0</v>
      </c>
      <c r="AQ43" s="29"/>
      <c r="AR43" s="29"/>
      <c r="AS43" s="29"/>
      <c r="AT43" s="29"/>
      <c r="AU43" s="30"/>
      <c r="AV43" s="30"/>
    </row>
    <row r="44" spans="1:48" ht="13.5" thickBot="1">
      <c r="A44" s="95">
        <v>5</v>
      </c>
      <c r="B44" s="153">
        <v>39234</v>
      </c>
      <c r="C44" s="97"/>
      <c r="D44" s="98" t="str">
        <f>D43</f>
        <v>Ramstein</v>
      </c>
      <c r="E44" s="99" t="str">
        <f>E12</f>
        <v>Warriors KL</v>
      </c>
      <c r="F44" s="100">
        <v>25</v>
      </c>
      <c r="G44" s="101">
        <v>12</v>
      </c>
      <c r="H44" s="102">
        <v>25</v>
      </c>
      <c r="I44" s="103">
        <v>16</v>
      </c>
      <c r="J44" s="100">
        <v>25</v>
      </c>
      <c r="K44" s="101">
        <v>13</v>
      </c>
      <c r="L44" s="102"/>
      <c r="M44" s="103"/>
      <c r="N44" s="100"/>
      <c r="O44" s="101"/>
      <c r="P44" s="104">
        <f t="shared" si="23"/>
        <v>75</v>
      </c>
      <c r="Q44" s="108">
        <f t="shared" si="23"/>
        <v>41</v>
      </c>
      <c r="R44" s="104">
        <f t="shared" si="24"/>
        <v>3</v>
      </c>
      <c r="S44" s="108">
        <f t="shared" si="24"/>
        <v>0</v>
      </c>
      <c r="T44" s="104">
        <f t="shared" si="25"/>
        <v>2</v>
      </c>
      <c r="U44" s="108">
        <f t="shared" si="25"/>
        <v>0</v>
      </c>
      <c r="V44" s="274"/>
      <c r="W44" s="275"/>
      <c r="X44" s="275"/>
      <c r="Y44" s="275"/>
      <c r="Z44" s="275"/>
      <c r="AA44" s="275"/>
      <c r="AB44" s="276"/>
      <c r="AC44" s="277">
        <f ca="1">IF(U44&lt;&gt;"","",IF(C44&lt;&gt;"","verlegt",IF(B44&lt;TODAY(),"offen","")))</f>
      </c>
      <c r="AD44" s="278"/>
      <c r="AE44" s="279">
        <f ca="1">IF(U44&lt;&gt;"","",IF(C44="","",IF(C44&lt;TODAY(),"offen","")))</f>
      </c>
      <c r="AF44" s="280"/>
      <c r="AG44" s="29">
        <f>IF(F44&gt;G44,1,0)</f>
        <v>1</v>
      </c>
      <c r="AH44" s="29">
        <f>IF(G44&gt;F44,1,0)</f>
        <v>0</v>
      </c>
      <c r="AI44" s="29">
        <f>IF(H44&gt;I44,1,0)</f>
        <v>1</v>
      </c>
      <c r="AJ44" s="29">
        <f>IF(I44&gt;H44,1,0)</f>
        <v>0</v>
      </c>
      <c r="AK44" s="29">
        <f>IF(J44&gt;K44,1,0)</f>
        <v>1</v>
      </c>
      <c r="AL44" s="29">
        <f>IF(K44&gt;J44,1,0)</f>
        <v>0</v>
      </c>
      <c r="AM44" s="29">
        <f>IF(L44&gt;M44,1,0)</f>
        <v>0</v>
      </c>
      <c r="AN44" s="29">
        <f>IF(M44&gt;L44,1,0)</f>
        <v>0</v>
      </c>
      <c r="AO44" s="29">
        <f>IF(N44&gt;O44,1,0)</f>
        <v>0</v>
      </c>
      <c r="AP44" s="29">
        <f>IF(O44&gt;N44,1,0)</f>
        <v>0</v>
      </c>
      <c r="AQ44" s="29"/>
      <c r="AR44" s="29"/>
      <c r="AS44" s="29"/>
      <c r="AT44" s="29"/>
      <c r="AU44" s="30"/>
      <c r="AV44" s="30"/>
    </row>
    <row r="45" spans="22:48" ht="12.75">
      <c r="V45" s="15"/>
      <c r="W45" s="15"/>
      <c r="X45" s="15"/>
      <c r="Y45" s="15"/>
      <c r="Z45" s="15"/>
      <c r="AA45" s="15"/>
      <c r="AB45" s="15"/>
      <c r="AC45" s="109"/>
      <c r="AD45" s="109"/>
      <c r="AE45" s="30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0"/>
      <c r="AV45" s="30"/>
    </row>
    <row r="46" spans="29:46" ht="12.75">
      <c r="AC46" s="109"/>
      <c r="AD46" s="10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</row>
    <row r="47" spans="29:46" ht="12.75">
      <c r="AC47" s="109"/>
      <c r="AD47" s="10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32:46" ht="12.75"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32:46" ht="12.75"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32:46" ht="12.75"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32:46" ht="12.75"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32:46" ht="12.75"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32:46" ht="12.75"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</row>
    <row r="54" spans="32:46" ht="12.75"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</row>
    <row r="55" spans="32:46" ht="12.75"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32:46" ht="12.75"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</row>
    <row r="57" spans="32:46" ht="12.75"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</row>
    <row r="58" spans="32:46" ht="12.75"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</sheetData>
  <sheetProtection/>
  <mergeCells count="90">
    <mergeCell ref="F1:G1"/>
    <mergeCell ref="H1:I1"/>
    <mergeCell ref="J1:K1"/>
    <mergeCell ref="L1:M1"/>
    <mergeCell ref="N1:O1"/>
    <mergeCell ref="P1:Q1"/>
    <mergeCell ref="R1:S1"/>
    <mergeCell ref="T1:U1"/>
    <mergeCell ref="F2:G2"/>
    <mergeCell ref="H2:I2"/>
    <mergeCell ref="J2:K2"/>
    <mergeCell ref="L2:M2"/>
    <mergeCell ref="N2:O2"/>
    <mergeCell ref="P2:Q2"/>
    <mergeCell ref="R2:S2"/>
    <mergeCell ref="T2:U2"/>
    <mergeCell ref="E3:E5"/>
    <mergeCell ref="E6:E8"/>
    <mergeCell ref="E9:E11"/>
    <mergeCell ref="E12:E14"/>
    <mergeCell ref="E15:E17"/>
    <mergeCell ref="F19:G19"/>
    <mergeCell ref="H19:I19"/>
    <mergeCell ref="J19:K19"/>
    <mergeCell ref="L19:M19"/>
    <mergeCell ref="N19:O19"/>
    <mergeCell ref="P19:Q19"/>
    <mergeCell ref="R19:S19"/>
    <mergeCell ref="T19:U19"/>
    <mergeCell ref="V19:AC19"/>
    <mergeCell ref="V21:AB21"/>
    <mergeCell ref="AC21:AD21"/>
    <mergeCell ref="AE21:AF21"/>
    <mergeCell ref="V22:AB22"/>
    <mergeCell ref="AC22:AD22"/>
    <mergeCell ref="AE22:AF22"/>
    <mergeCell ref="V23:AB23"/>
    <mergeCell ref="AC23:AD23"/>
    <mergeCell ref="AE23:AF23"/>
    <mergeCell ref="V24:AB24"/>
    <mergeCell ref="AC24:AD24"/>
    <mergeCell ref="AE24:AF24"/>
    <mergeCell ref="V26:AB26"/>
    <mergeCell ref="AC26:AD26"/>
    <mergeCell ref="AE26:AF26"/>
    <mergeCell ref="V27:AB27"/>
    <mergeCell ref="AC27:AD27"/>
    <mergeCell ref="AE27:AF27"/>
    <mergeCell ref="V28:AB28"/>
    <mergeCell ref="AC28:AD28"/>
    <mergeCell ref="AE28:AF28"/>
    <mergeCell ref="V29:AB29"/>
    <mergeCell ref="AC29:AD29"/>
    <mergeCell ref="AE29:AF29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6:AB36"/>
    <mergeCell ref="AC36:AD36"/>
    <mergeCell ref="AE36:AF36"/>
    <mergeCell ref="V37:AB37"/>
    <mergeCell ref="AC37:AD37"/>
    <mergeCell ref="AE37:AF37"/>
    <mergeCell ref="V38:AB38"/>
    <mergeCell ref="AC38:AD38"/>
    <mergeCell ref="AE38:AF38"/>
    <mergeCell ref="V39:AB39"/>
    <mergeCell ref="AC39:AD39"/>
    <mergeCell ref="AE39:AF39"/>
    <mergeCell ref="V41:AB41"/>
    <mergeCell ref="AC41:AD41"/>
    <mergeCell ref="AE41:AF41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8"/>
  <sheetViews>
    <sheetView zoomScale="110" zoomScaleNormal="110" zoomScalePageLayoutView="0" workbookViewId="0" topLeftCell="E1">
      <selection activeCell="W1" sqref="E1:W16384"/>
    </sheetView>
  </sheetViews>
  <sheetFormatPr defaultColWidth="11.421875" defaultRowHeight="12.75"/>
  <cols>
    <col min="1" max="1" width="5.7109375" style="14" customWidth="1"/>
    <col min="2" max="2" width="9.421875" style="0" customWidth="1"/>
    <col min="3" max="3" width="10.28125" style="15" customWidth="1"/>
    <col min="4" max="4" width="15.7109375" style="0" customWidth="1"/>
    <col min="5" max="5" width="9.57421875" style="0" bestFit="1" customWidth="1"/>
    <col min="6" max="9" width="3.140625" style="0" bestFit="1" customWidth="1"/>
    <col min="10" max="11" width="4.00390625" style="0" bestFit="1" customWidth="1"/>
    <col min="12" max="15" width="3.140625" style="0" bestFit="1" customWidth="1"/>
    <col min="16" max="21" width="4.00390625" style="0" bestFit="1" customWidth="1"/>
    <col min="22" max="22" width="4.57421875" style="0" bestFit="1" customWidth="1"/>
    <col min="23" max="23" width="3.28125" style="0" bestFit="1" customWidth="1"/>
    <col min="24" max="29" width="4.7109375" style="0" customWidth="1"/>
    <col min="30" max="30" width="5.7109375" style="0" customWidth="1"/>
    <col min="31" max="33" width="4.7109375" style="0" customWidth="1"/>
    <col min="34" max="34" width="4.7109375" style="15" customWidth="1"/>
    <col min="35" max="54" width="4.7109375" style="0" customWidth="1"/>
  </cols>
  <sheetData>
    <row r="1" spans="3:51" s="1" customFormat="1" ht="12.75" customHeight="1" thickBot="1">
      <c r="C1" s="2"/>
      <c r="D1" s="3"/>
      <c r="E1" s="3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W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4"/>
      <c r="AT1" s="4"/>
      <c r="AU1" s="4"/>
      <c r="AV1" s="4"/>
      <c r="AW1" s="4"/>
      <c r="AX1" s="4"/>
      <c r="AY1" s="5"/>
    </row>
    <row r="2" spans="1:54" ht="85.5" customHeight="1" thickBot="1">
      <c r="A2" s="6"/>
      <c r="B2" s="6"/>
      <c r="C2" s="7"/>
      <c r="D2" s="8"/>
      <c r="E2" s="9" t="s">
        <v>54</v>
      </c>
      <c r="F2" s="299" t="str">
        <f>E3</f>
        <v>Altenglan</v>
      </c>
      <c r="G2" s="300"/>
      <c r="H2" s="322" t="str">
        <f>E6</f>
        <v>Katzweiler</v>
      </c>
      <c r="I2" s="323"/>
      <c r="J2" s="299" t="str">
        <f>E9</f>
        <v>Kriegsfeld</v>
      </c>
      <c r="K2" s="300"/>
      <c r="L2" s="322" t="str">
        <f>E12</f>
        <v>Miesau</v>
      </c>
      <c r="M2" s="323"/>
      <c r="N2" s="322" t="str">
        <f>E15</f>
        <v>Roßbach</v>
      </c>
      <c r="O2" s="324"/>
      <c r="P2" s="321" t="s">
        <v>0</v>
      </c>
      <c r="Q2" s="312"/>
      <c r="R2" s="313" t="s">
        <v>1</v>
      </c>
      <c r="S2" s="314"/>
      <c r="T2" s="307" t="s">
        <v>2</v>
      </c>
      <c r="U2" s="308"/>
      <c r="V2" s="10" t="s">
        <v>3</v>
      </c>
      <c r="W2" s="11" t="s">
        <v>4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  <c r="AM2" s="13"/>
      <c r="AN2" s="13"/>
      <c r="AO2" s="13"/>
      <c r="AP2" s="13"/>
      <c r="AQ2" s="13"/>
      <c r="AR2" s="12"/>
      <c r="AS2" s="13"/>
      <c r="AT2" s="13"/>
      <c r="AU2" s="13"/>
      <c r="AV2" s="13"/>
      <c r="AW2" s="13"/>
      <c r="AX2" s="13"/>
      <c r="AY2" s="12"/>
      <c r="AZ2" s="6"/>
      <c r="BA2" s="6"/>
      <c r="BB2" s="6"/>
    </row>
    <row r="3" spans="4:51" ht="12.75" customHeight="1">
      <c r="D3" s="16"/>
      <c r="E3" s="296" t="s">
        <v>20</v>
      </c>
      <c r="F3" s="17" t="s">
        <v>5</v>
      </c>
      <c r="G3" s="18" t="s">
        <v>5</v>
      </c>
      <c r="H3" s="170">
        <f>P21</f>
        <v>75</v>
      </c>
      <c r="I3" s="186">
        <f>Q21</f>
        <v>0</v>
      </c>
      <c r="J3" s="21">
        <f>P22</f>
        <v>105</v>
      </c>
      <c r="K3" s="22">
        <f>Q22</f>
        <v>101</v>
      </c>
      <c r="L3" s="19">
        <f>P23</f>
        <v>46</v>
      </c>
      <c r="M3" s="23">
        <f>Q23</f>
        <v>75</v>
      </c>
      <c r="N3" s="17">
        <f>P24</f>
        <v>97</v>
      </c>
      <c r="O3" s="24">
        <f>Q24</f>
        <v>66</v>
      </c>
      <c r="P3" s="226">
        <f aca="true" t="shared" si="0" ref="P3:Q5">SUM(H3,J3,L3,N3,,,,,,)</f>
        <v>323</v>
      </c>
      <c r="Q3" s="227">
        <f t="shared" si="0"/>
        <v>242</v>
      </c>
      <c r="R3" s="227">
        <f>SUM(G6,G9,G12,G15,,,,,,)</f>
        <v>195</v>
      </c>
      <c r="S3" s="228">
        <f>SUM(F6,F9,F12,F15,,,,,,)</f>
        <v>271</v>
      </c>
      <c r="T3" s="25">
        <f>P3+R3</f>
        <v>518</v>
      </c>
      <c r="U3" s="26">
        <f aca="true" t="shared" si="1" ref="U3:U17">Q3+S3</f>
        <v>513</v>
      </c>
      <c r="V3" s="27">
        <f>T3-U3</f>
        <v>5</v>
      </c>
      <c r="W3" s="28">
        <f>IF(X4&lt;X16,AJ4,AJ4-1)</f>
        <v>2</v>
      </c>
      <c r="X3" s="29">
        <f>T5*100-U5</f>
        <v>994</v>
      </c>
      <c r="Y3" s="29">
        <f>V4</f>
        <v>2</v>
      </c>
      <c r="Z3" s="29">
        <f>T4</f>
        <v>15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30"/>
      <c r="AN3" s="30"/>
      <c r="AO3" s="30"/>
      <c r="AP3" s="30"/>
      <c r="AQ3" s="30"/>
      <c r="AR3" s="29"/>
      <c r="AS3" s="30"/>
      <c r="AT3" s="30"/>
      <c r="AU3" s="30"/>
      <c r="AV3" s="30"/>
      <c r="AW3" s="30"/>
      <c r="AX3" s="30"/>
      <c r="AY3" s="29"/>
    </row>
    <row r="4" spans="4:51" ht="12.75" customHeight="1">
      <c r="D4" s="16"/>
      <c r="E4" s="297"/>
      <c r="F4" s="31" t="s">
        <v>5</v>
      </c>
      <c r="G4" s="32" t="s">
        <v>5</v>
      </c>
      <c r="H4" s="172">
        <f>R21</f>
        <v>3</v>
      </c>
      <c r="I4" s="187">
        <f>S21</f>
        <v>0</v>
      </c>
      <c r="J4" s="35">
        <f>R22</f>
        <v>3</v>
      </c>
      <c r="K4" s="36">
        <f>S22</f>
        <v>2</v>
      </c>
      <c r="L4" s="33">
        <f>R23</f>
        <v>0</v>
      </c>
      <c r="M4" s="37">
        <f>S23</f>
        <v>3</v>
      </c>
      <c r="N4" s="31">
        <f>R24</f>
        <v>3</v>
      </c>
      <c r="O4" s="38">
        <f>S24</f>
        <v>1</v>
      </c>
      <c r="P4" s="229">
        <f t="shared" si="0"/>
        <v>9</v>
      </c>
      <c r="Q4" s="230">
        <f t="shared" si="0"/>
        <v>6</v>
      </c>
      <c r="R4" s="230">
        <f>SUM(G7,G10,G13,G16,,,,,,)</f>
        <v>6</v>
      </c>
      <c r="S4" s="231">
        <f>SUM(F7,F10,F13,F16,,,,,,)</f>
        <v>7</v>
      </c>
      <c r="T4" s="39">
        <f aca="true" t="shared" si="2" ref="T4:T17">P4+R4</f>
        <v>15</v>
      </c>
      <c r="U4" s="40">
        <f t="shared" si="1"/>
        <v>13</v>
      </c>
      <c r="V4" s="41">
        <f>T4-U4</f>
        <v>2</v>
      </c>
      <c r="W4" s="42"/>
      <c r="X4" s="43">
        <f>X3*10000+Y3*100+Z3</f>
        <v>9940215</v>
      </c>
      <c r="Y4" s="29"/>
      <c r="Z4" s="29"/>
      <c r="AA4" s="29"/>
      <c r="AB4" s="29">
        <f>IF(X4&lt;X7,11,10)</f>
        <v>10</v>
      </c>
      <c r="AC4" s="29">
        <f>IF(X4&lt;X10,AB4,AB4-1)</f>
        <v>9</v>
      </c>
      <c r="AD4" s="29">
        <f>IF(X4&lt;X13,AC4,AC4-1)</f>
        <v>9</v>
      </c>
      <c r="AE4" s="29">
        <f aca="true" t="shared" si="3" ref="AE4:AJ4">AD4-1</f>
        <v>8</v>
      </c>
      <c r="AF4" s="29">
        <f t="shared" si="3"/>
        <v>7</v>
      </c>
      <c r="AG4" s="29">
        <f t="shared" si="3"/>
        <v>6</v>
      </c>
      <c r="AH4" s="29">
        <f t="shared" si="3"/>
        <v>5</v>
      </c>
      <c r="AI4" s="29">
        <f t="shared" si="3"/>
        <v>4</v>
      </c>
      <c r="AJ4" s="29">
        <f t="shared" si="3"/>
        <v>3</v>
      </c>
      <c r="AK4" s="29"/>
      <c r="AR4" s="29"/>
      <c r="AX4" s="30"/>
      <c r="AY4" s="29"/>
    </row>
    <row r="5" spans="4:51" ht="12.75" customHeight="1" thickBot="1">
      <c r="D5" s="16"/>
      <c r="E5" s="298"/>
      <c r="F5" s="44" t="s">
        <v>5</v>
      </c>
      <c r="G5" s="45" t="s">
        <v>5</v>
      </c>
      <c r="H5" s="192">
        <f>T21</f>
        <v>2</v>
      </c>
      <c r="I5" s="217">
        <f>U21</f>
        <v>0</v>
      </c>
      <c r="J5" s="48">
        <f>T22</f>
        <v>2</v>
      </c>
      <c r="K5" s="49">
        <f>U22</f>
        <v>0</v>
      </c>
      <c r="L5" s="46">
        <f>T23</f>
        <v>0</v>
      </c>
      <c r="M5" s="50">
        <f>U23</f>
        <v>2</v>
      </c>
      <c r="N5" s="44">
        <f>T24</f>
        <v>2</v>
      </c>
      <c r="O5" s="51">
        <f>U24</f>
        <v>0</v>
      </c>
      <c r="P5" s="232">
        <f t="shared" si="0"/>
        <v>6</v>
      </c>
      <c r="Q5" s="233">
        <f t="shared" si="0"/>
        <v>2</v>
      </c>
      <c r="R5" s="233">
        <f>SUM(G8,G11,G14,G17,,,,,,)</f>
        <v>4</v>
      </c>
      <c r="S5" s="234">
        <f>SUM(F8,F11,F14,F17,,,,,,)</f>
        <v>4</v>
      </c>
      <c r="T5" s="52">
        <f t="shared" si="2"/>
        <v>10</v>
      </c>
      <c r="U5" s="53">
        <f t="shared" si="1"/>
        <v>6</v>
      </c>
      <c r="V5" s="54"/>
      <c r="W5" s="55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R5" s="29"/>
      <c r="AX5" s="30"/>
      <c r="AY5" s="29"/>
    </row>
    <row r="6" spans="4:51" ht="12.75" customHeight="1">
      <c r="D6" s="16"/>
      <c r="E6" s="296" t="s">
        <v>21</v>
      </c>
      <c r="F6" s="19">
        <f>P26</f>
        <v>54</v>
      </c>
      <c r="G6" s="23">
        <f>Q26</f>
        <v>75</v>
      </c>
      <c r="H6" s="56" t="s">
        <v>5</v>
      </c>
      <c r="I6" s="57" t="s">
        <v>5</v>
      </c>
      <c r="J6" s="19">
        <f>P27</f>
        <v>64</v>
      </c>
      <c r="K6" s="23">
        <f>Q27</f>
        <v>76</v>
      </c>
      <c r="L6" s="272">
        <f>P28</f>
        <v>0</v>
      </c>
      <c r="M6" s="273">
        <f>Q28</f>
        <v>75</v>
      </c>
      <c r="N6" s="58">
        <f>P29</f>
        <v>65</v>
      </c>
      <c r="O6" s="59">
        <f>Q29</f>
        <v>75</v>
      </c>
      <c r="P6" s="235">
        <f aca="true" t="shared" si="4" ref="P6:Q8">SUM(F6,J6,L6,N6,,,,,,)</f>
        <v>183</v>
      </c>
      <c r="Q6" s="236">
        <f t="shared" si="4"/>
        <v>301</v>
      </c>
      <c r="R6" s="236">
        <f>SUM(I3,I9,I12,I15,,,,,,)</f>
        <v>91</v>
      </c>
      <c r="S6" s="237">
        <f>SUM(H3,H9,H12,H15,,,,,,)</f>
        <v>300</v>
      </c>
      <c r="T6" s="60">
        <f t="shared" si="2"/>
        <v>274</v>
      </c>
      <c r="U6" s="26">
        <f t="shared" si="1"/>
        <v>601</v>
      </c>
      <c r="V6" s="27">
        <f aca="true" t="shared" si="5" ref="V6:V16">T6-U6</f>
        <v>-327</v>
      </c>
      <c r="W6" s="28">
        <f>IF(X7&lt;X4,AJ7,AJ7-1)</f>
        <v>5</v>
      </c>
      <c r="X6" s="29">
        <f>T8*100-U8</f>
        <v>-16</v>
      </c>
      <c r="Y6" s="29">
        <f>V7</f>
        <v>-24</v>
      </c>
      <c r="Z6" s="29">
        <f>T7</f>
        <v>0</v>
      </c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R6" s="29"/>
      <c r="AX6" s="30"/>
      <c r="AY6" s="29"/>
    </row>
    <row r="7" spans="4:51" ht="12.75" customHeight="1">
      <c r="D7" s="16"/>
      <c r="E7" s="297"/>
      <c r="F7" s="33">
        <f>R26</f>
        <v>0</v>
      </c>
      <c r="G7" s="37">
        <f>S26</f>
        <v>3</v>
      </c>
      <c r="H7" s="31" t="s">
        <v>5</v>
      </c>
      <c r="I7" s="32" t="s">
        <v>5</v>
      </c>
      <c r="J7" s="33">
        <f>R27</f>
        <v>0</v>
      </c>
      <c r="K7" s="37">
        <f>S27</f>
        <v>3</v>
      </c>
      <c r="L7" s="182">
        <f>R28</f>
        <v>0</v>
      </c>
      <c r="M7" s="183">
        <f>S28</f>
        <v>3</v>
      </c>
      <c r="N7" s="33">
        <f>R29</f>
        <v>0</v>
      </c>
      <c r="O7" s="34">
        <f>S29</f>
        <v>3</v>
      </c>
      <c r="P7" s="229">
        <f t="shared" si="4"/>
        <v>0</v>
      </c>
      <c r="Q7" s="230">
        <f t="shared" si="4"/>
        <v>12</v>
      </c>
      <c r="R7" s="236">
        <f>SUM(I4,I10,I13,I16,,,,,,)</f>
        <v>0</v>
      </c>
      <c r="S7" s="231">
        <f>SUM(H4,H10,H13,H16,,,,,,)</f>
        <v>12</v>
      </c>
      <c r="T7" s="39">
        <f t="shared" si="2"/>
        <v>0</v>
      </c>
      <c r="U7" s="40">
        <f t="shared" si="1"/>
        <v>24</v>
      </c>
      <c r="V7" s="41">
        <f t="shared" si="5"/>
        <v>-24</v>
      </c>
      <c r="W7" s="42"/>
      <c r="X7" s="43">
        <f>X6*10000+Y6*100+Z6</f>
        <v>-162400</v>
      </c>
      <c r="Y7" s="29"/>
      <c r="Z7" s="29"/>
      <c r="AA7" s="29"/>
      <c r="AB7" s="29">
        <f>IF(X7&lt;X10,11,10)</f>
        <v>11</v>
      </c>
      <c r="AC7" s="29">
        <f>IF(X7&lt;X13,AB7,AB7-1)</f>
        <v>11</v>
      </c>
      <c r="AD7" s="29">
        <f>IF(X7&lt;X16,AC7,AC7-1)</f>
        <v>11</v>
      </c>
      <c r="AE7" s="29">
        <f aca="true" t="shared" si="6" ref="AE7:AJ7">AD7-1</f>
        <v>10</v>
      </c>
      <c r="AF7" s="29">
        <f t="shared" si="6"/>
        <v>9</v>
      </c>
      <c r="AG7" s="29">
        <f t="shared" si="6"/>
        <v>8</v>
      </c>
      <c r="AH7" s="29">
        <f t="shared" si="6"/>
        <v>7</v>
      </c>
      <c r="AI7" s="29">
        <f t="shared" si="6"/>
        <v>6</v>
      </c>
      <c r="AJ7" s="29">
        <f t="shared" si="6"/>
        <v>5</v>
      </c>
      <c r="AK7" s="29"/>
      <c r="AR7" s="29"/>
      <c r="AX7" s="30"/>
      <c r="AY7" s="29"/>
    </row>
    <row r="8" spans="4:51" ht="12.75" customHeight="1" thickBot="1">
      <c r="D8" s="16"/>
      <c r="E8" s="298"/>
      <c r="F8" s="46">
        <f>T26</f>
        <v>0</v>
      </c>
      <c r="G8" s="50">
        <f>U26</f>
        <v>2</v>
      </c>
      <c r="H8" s="44" t="s">
        <v>5</v>
      </c>
      <c r="I8" s="45" t="s">
        <v>5</v>
      </c>
      <c r="J8" s="46">
        <f>T27</f>
        <v>0</v>
      </c>
      <c r="K8" s="50">
        <f>U27</f>
        <v>2</v>
      </c>
      <c r="L8" s="184">
        <f>T28</f>
        <v>0</v>
      </c>
      <c r="M8" s="185">
        <f>U28</f>
        <v>2</v>
      </c>
      <c r="N8" s="46">
        <f>T29</f>
        <v>0</v>
      </c>
      <c r="O8" s="47">
        <f>U29</f>
        <v>2</v>
      </c>
      <c r="P8" s="232">
        <f t="shared" si="4"/>
        <v>0</v>
      </c>
      <c r="Q8" s="233">
        <f t="shared" si="4"/>
        <v>8</v>
      </c>
      <c r="R8" s="236">
        <f>SUM(I5,I11,I14,I17,,,,,,)</f>
        <v>0</v>
      </c>
      <c r="S8" s="234">
        <f>SUM(H5,H11,H14,H17,,,,,,)</f>
        <v>8</v>
      </c>
      <c r="T8" s="52">
        <f t="shared" si="2"/>
        <v>0</v>
      </c>
      <c r="U8" s="53">
        <f t="shared" si="1"/>
        <v>16</v>
      </c>
      <c r="V8" s="54"/>
      <c r="W8" s="55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R8" s="29"/>
      <c r="AX8" s="30"/>
      <c r="AY8" s="29"/>
    </row>
    <row r="9" spans="4:51" ht="12.75" customHeight="1">
      <c r="D9" s="16"/>
      <c r="E9" s="296" t="s">
        <v>22</v>
      </c>
      <c r="F9" s="17">
        <f>P31</f>
        <v>75</v>
      </c>
      <c r="G9" s="18">
        <f>Q31</f>
        <v>27</v>
      </c>
      <c r="H9" s="170">
        <f>P32</f>
        <v>75</v>
      </c>
      <c r="I9" s="171">
        <f>Q32</f>
        <v>0</v>
      </c>
      <c r="J9" s="17" t="s">
        <v>5</v>
      </c>
      <c r="K9" s="18" t="s">
        <v>5</v>
      </c>
      <c r="L9" s="19">
        <f>P33</f>
        <v>64</v>
      </c>
      <c r="M9" s="23">
        <f>Q33</f>
        <v>97</v>
      </c>
      <c r="N9" s="17">
        <f>P34</f>
        <v>60</v>
      </c>
      <c r="O9" s="24">
        <f>Q34</f>
        <v>75</v>
      </c>
      <c r="P9" s="226">
        <f>SUM(F9,H9,L9,N9,,,,,,)</f>
        <v>274</v>
      </c>
      <c r="Q9" s="227">
        <f>SUM(G9,I9,M9,O9,,,,,)</f>
        <v>199</v>
      </c>
      <c r="R9" s="227">
        <f>SUM(K3,K6,K12,K15,,,,,)</f>
        <v>338</v>
      </c>
      <c r="S9" s="228">
        <f>SUM(J3,J6,J12,J15,,,,,,)</f>
        <v>336</v>
      </c>
      <c r="T9" s="60">
        <f t="shared" si="2"/>
        <v>612</v>
      </c>
      <c r="U9" s="26">
        <f t="shared" si="1"/>
        <v>535</v>
      </c>
      <c r="V9" s="27">
        <f t="shared" si="5"/>
        <v>77</v>
      </c>
      <c r="W9" s="28">
        <f>IF(X10&lt;X7,AJ10,AJ10-1)</f>
        <v>3</v>
      </c>
      <c r="X9" s="29">
        <f>T11*100-U11</f>
        <v>792</v>
      </c>
      <c r="Y9" s="29">
        <f>V10</f>
        <v>1</v>
      </c>
      <c r="Z9" s="29">
        <f>T10</f>
        <v>15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R9" s="29"/>
      <c r="AX9" s="30"/>
      <c r="AY9" s="29"/>
    </row>
    <row r="10" spans="4:51" ht="12.75" customHeight="1">
      <c r="D10" s="16"/>
      <c r="E10" s="297"/>
      <c r="F10" s="31">
        <f>R31</f>
        <v>3</v>
      </c>
      <c r="G10" s="32">
        <f>S31</f>
        <v>0</v>
      </c>
      <c r="H10" s="172">
        <f>R32</f>
        <v>3</v>
      </c>
      <c r="I10" s="173">
        <f>S32</f>
        <v>0</v>
      </c>
      <c r="J10" s="31" t="s">
        <v>5</v>
      </c>
      <c r="K10" s="32" t="s">
        <v>5</v>
      </c>
      <c r="L10" s="33">
        <f>R33</f>
        <v>1</v>
      </c>
      <c r="M10" s="37">
        <f>S33</f>
        <v>3</v>
      </c>
      <c r="N10" s="31">
        <f>R34</f>
        <v>0</v>
      </c>
      <c r="O10" s="38">
        <f>S34</f>
        <v>3</v>
      </c>
      <c r="P10" s="229">
        <f>SUM(F10,H10,L10,N10,,,,,,)</f>
        <v>7</v>
      </c>
      <c r="Q10" s="230">
        <f>SUM(G10,I10,M10,O10,,,,,,)</f>
        <v>6</v>
      </c>
      <c r="R10" s="230">
        <f>SUM(K4,K7,K13,K16,,,,,)</f>
        <v>8</v>
      </c>
      <c r="S10" s="231">
        <f>SUM(J4,J7,J13,J16,,,,,,)</f>
        <v>8</v>
      </c>
      <c r="T10" s="39">
        <f t="shared" si="2"/>
        <v>15</v>
      </c>
      <c r="U10" s="40">
        <f t="shared" si="1"/>
        <v>14</v>
      </c>
      <c r="V10" s="41">
        <f t="shared" si="5"/>
        <v>1</v>
      </c>
      <c r="W10" s="42"/>
      <c r="X10" s="43">
        <f>X9*10000+Y9*100+Z9</f>
        <v>7920115</v>
      </c>
      <c r="Y10" s="29"/>
      <c r="Z10" s="29"/>
      <c r="AA10" s="29"/>
      <c r="AB10" s="29">
        <f>IF(X10&lt;X13,11,10)</f>
        <v>11</v>
      </c>
      <c r="AC10" s="29">
        <f>IF(X10&lt;X16,AB10,AB10-1)</f>
        <v>10</v>
      </c>
      <c r="AD10" s="29">
        <f>IF(X10&lt;X4,AC10,AC10-1)</f>
        <v>10</v>
      </c>
      <c r="AE10" s="29">
        <f aca="true" t="shared" si="7" ref="AE10:AJ10">AD10-1</f>
        <v>9</v>
      </c>
      <c r="AF10" s="29">
        <f t="shared" si="7"/>
        <v>8</v>
      </c>
      <c r="AG10" s="29">
        <f t="shared" si="7"/>
        <v>7</v>
      </c>
      <c r="AH10" s="29">
        <f t="shared" si="7"/>
        <v>6</v>
      </c>
      <c r="AI10" s="29">
        <f t="shared" si="7"/>
        <v>5</v>
      </c>
      <c r="AJ10" s="29">
        <f t="shared" si="7"/>
        <v>4</v>
      </c>
      <c r="AK10" s="29"/>
      <c r="AR10" s="29"/>
      <c r="AX10" s="30"/>
      <c r="AY10" s="29"/>
    </row>
    <row r="11" spans="4:51" ht="12.75" customHeight="1" thickBot="1">
      <c r="D11" s="16"/>
      <c r="E11" s="298"/>
      <c r="F11" s="61">
        <f>T31</f>
        <v>2</v>
      </c>
      <c r="G11" s="62">
        <f>U31</f>
        <v>0</v>
      </c>
      <c r="H11" s="174">
        <f>T32</f>
        <v>2</v>
      </c>
      <c r="I11" s="175">
        <f>U32</f>
        <v>0</v>
      </c>
      <c r="J11" s="61" t="s">
        <v>5</v>
      </c>
      <c r="K11" s="62" t="s">
        <v>5</v>
      </c>
      <c r="L11" s="63">
        <f>T33</f>
        <v>0</v>
      </c>
      <c r="M11" s="64">
        <f>U33</f>
        <v>2</v>
      </c>
      <c r="N11" s="61">
        <f>T34</f>
        <v>0</v>
      </c>
      <c r="O11" s="65">
        <f>U34</f>
        <v>2</v>
      </c>
      <c r="P11" s="238">
        <f>SUM(F11,H11,L11,N11,,,,,,)</f>
        <v>4</v>
      </c>
      <c r="Q11" s="239">
        <f>SUM(G11,I11,M11,O11,,,,,,)</f>
        <v>4</v>
      </c>
      <c r="R11" s="239">
        <f>SUM(K5,K8,K14,K17,,,,,,)</f>
        <v>4</v>
      </c>
      <c r="S11" s="240">
        <f>SUM(J5,J8,J14,J17,,,,,)</f>
        <v>4</v>
      </c>
      <c r="T11" s="66">
        <f t="shared" si="2"/>
        <v>8</v>
      </c>
      <c r="U11" s="67">
        <f t="shared" si="1"/>
        <v>8</v>
      </c>
      <c r="V11" s="54"/>
      <c r="W11" s="55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R11" s="29"/>
      <c r="AX11" s="30"/>
      <c r="AY11" s="29"/>
    </row>
    <row r="12" spans="4:51" ht="12.75" customHeight="1">
      <c r="D12" s="16"/>
      <c r="E12" s="296" t="s">
        <v>23</v>
      </c>
      <c r="F12" s="170">
        <f>P36</f>
        <v>75</v>
      </c>
      <c r="G12" s="171">
        <f>Q36</f>
        <v>0</v>
      </c>
      <c r="H12" s="17">
        <f>P37</f>
        <v>75</v>
      </c>
      <c r="I12" s="18">
        <f>Q37</f>
        <v>43</v>
      </c>
      <c r="J12" s="19">
        <f>P38</f>
        <v>75</v>
      </c>
      <c r="K12" s="23">
        <f>Q38</f>
        <v>55</v>
      </c>
      <c r="L12" s="17" t="s">
        <v>5</v>
      </c>
      <c r="M12" s="18" t="s">
        <v>5</v>
      </c>
      <c r="N12" s="170">
        <f>P39</f>
        <v>75</v>
      </c>
      <c r="O12" s="186">
        <f>Q39</f>
        <v>0</v>
      </c>
      <c r="P12" s="226">
        <f aca="true" t="shared" si="8" ref="P12:Q14">SUM(F12,H12,J12,N12,,,,,,)</f>
        <v>300</v>
      </c>
      <c r="Q12" s="227">
        <f t="shared" si="8"/>
        <v>98</v>
      </c>
      <c r="R12" s="227">
        <f>SUM(M3,M6,M9,M15,,,,,,)</f>
        <v>322</v>
      </c>
      <c r="S12" s="228">
        <f>SUM(L3,L6,L9,L15,,,,,)</f>
        <v>168</v>
      </c>
      <c r="T12" s="60">
        <f t="shared" si="2"/>
        <v>622</v>
      </c>
      <c r="U12" s="26">
        <f t="shared" si="1"/>
        <v>266</v>
      </c>
      <c r="V12" s="27">
        <f t="shared" si="5"/>
        <v>356</v>
      </c>
      <c r="W12" s="28">
        <f>IF(X13&lt;X10,AJ13,AJ13-1)</f>
        <v>1</v>
      </c>
      <c r="X12" s="29">
        <f>T14*100-U14</f>
        <v>1600</v>
      </c>
      <c r="Y12" s="29">
        <f>V13</f>
        <v>23</v>
      </c>
      <c r="Z12" s="29">
        <f>T13</f>
        <v>24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R12" s="29"/>
      <c r="AX12" s="30"/>
      <c r="AY12" s="29"/>
    </row>
    <row r="13" spans="4:51" ht="12.75" customHeight="1">
      <c r="D13" s="16"/>
      <c r="E13" s="297"/>
      <c r="F13" s="172">
        <f>R36</f>
        <v>3</v>
      </c>
      <c r="G13" s="173">
        <f>S36</f>
        <v>0</v>
      </c>
      <c r="H13" s="31">
        <f>R37</f>
        <v>3</v>
      </c>
      <c r="I13" s="32">
        <f>S37</f>
        <v>0</v>
      </c>
      <c r="J13" s="33">
        <f>R38</f>
        <v>3</v>
      </c>
      <c r="K13" s="37">
        <f>S38</f>
        <v>0</v>
      </c>
      <c r="L13" s="31" t="s">
        <v>5</v>
      </c>
      <c r="M13" s="32" t="s">
        <v>5</v>
      </c>
      <c r="N13" s="172">
        <f>R39</f>
        <v>3</v>
      </c>
      <c r="O13" s="187">
        <f>S39</f>
        <v>0</v>
      </c>
      <c r="P13" s="229">
        <f t="shared" si="8"/>
        <v>12</v>
      </c>
      <c r="Q13" s="230">
        <f t="shared" si="8"/>
        <v>0</v>
      </c>
      <c r="R13" s="230">
        <f>SUM(M4,M7,M10,M16,,,,,,)</f>
        <v>12</v>
      </c>
      <c r="S13" s="231">
        <f>SUM(L4,L7,L10,L16,,,,,)</f>
        <v>1</v>
      </c>
      <c r="T13" s="39">
        <f t="shared" si="2"/>
        <v>24</v>
      </c>
      <c r="U13" s="40">
        <f t="shared" si="1"/>
        <v>1</v>
      </c>
      <c r="V13" s="41">
        <f t="shared" si="5"/>
        <v>23</v>
      </c>
      <c r="W13" s="42"/>
      <c r="X13" s="43">
        <f>X12*10000+Y12*100+Z12</f>
        <v>16002324</v>
      </c>
      <c r="Y13" s="29"/>
      <c r="Z13" s="29"/>
      <c r="AA13" s="29"/>
      <c r="AB13" s="29">
        <f>IF(X13&lt;X16,11,10)</f>
        <v>10</v>
      </c>
      <c r="AC13" s="29">
        <f>IF(X13&lt;X4,AB13,AB13-1)</f>
        <v>9</v>
      </c>
      <c r="AD13" s="29">
        <f>IF(X13&lt;X7,AC13,AC13-1)</f>
        <v>8</v>
      </c>
      <c r="AE13" s="29">
        <f aca="true" t="shared" si="9" ref="AE13:AJ13">AD13-1</f>
        <v>7</v>
      </c>
      <c r="AF13" s="29">
        <f t="shared" si="9"/>
        <v>6</v>
      </c>
      <c r="AG13" s="29">
        <f t="shared" si="9"/>
        <v>5</v>
      </c>
      <c r="AH13" s="29">
        <f t="shared" si="9"/>
        <v>4</v>
      </c>
      <c r="AI13" s="29">
        <f t="shared" si="9"/>
        <v>3</v>
      </c>
      <c r="AJ13" s="29">
        <f t="shared" si="9"/>
        <v>2</v>
      </c>
      <c r="AK13" s="29"/>
      <c r="AR13" s="29"/>
      <c r="AX13" s="30"/>
      <c r="AY13" s="29"/>
    </row>
    <row r="14" spans="4:51" ht="12.75" customHeight="1" thickBot="1">
      <c r="D14" s="16"/>
      <c r="E14" s="298"/>
      <c r="F14" s="174">
        <f>T36</f>
        <v>2</v>
      </c>
      <c r="G14" s="175">
        <f>U36</f>
        <v>0</v>
      </c>
      <c r="H14" s="61">
        <f>T37</f>
        <v>2</v>
      </c>
      <c r="I14" s="62">
        <f>U37</f>
        <v>0</v>
      </c>
      <c r="J14" s="63">
        <f>T38</f>
        <v>2</v>
      </c>
      <c r="K14" s="64">
        <f>U38</f>
        <v>0</v>
      </c>
      <c r="L14" s="61" t="s">
        <v>5</v>
      </c>
      <c r="M14" s="62" t="s">
        <v>5</v>
      </c>
      <c r="N14" s="174">
        <f>T39</f>
        <v>2</v>
      </c>
      <c r="O14" s="188">
        <f>U39</f>
        <v>0</v>
      </c>
      <c r="P14" s="238">
        <f t="shared" si="8"/>
        <v>8</v>
      </c>
      <c r="Q14" s="239">
        <f t="shared" si="8"/>
        <v>0</v>
      </c>
      <c r="R14" s="239">
        <f>SUM(M5,M8,M11,M17,,,,,,)</f>
        <v>8</v>
      </c>
      <c r="S14" s="240">
        <f>SUM(L5,L8,L11,L17,,,,,,)</f>
        <v>0</v>
      </c>
      <c r="T14" s="66">
        <f t="shared" si="2"/>
        <v>16</v>
      </c>
      <c r="U14" s="67">
        <f t="shared" si="1"/>
        <v>0</v>
      </c>
      <c r="V14" s="54"/>
      <c r="W14" s="55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R14" s="29"/>
      <c r="AX14" s="30"/>
      <c r="AY14" s="29"/>
    </row>
    <row r="15" spans="4:51" ht="12.75" customHeight="1">
      <c r="D15" s="16"/>
      <c r="E15" s="296" t="s">
        <v>24</v>
      </c>
      <c r="F15" s="17">
        <f>P41</f>
        <v>67</v>
      </c>
      <c r="G15" s="18">
        <f>Q41</f>
        <v>93</v>
      </c>
      <c r="H15" s="19">
        <f>P42</f>
        <v>75</v>
      </c>
      <c r="I15" s="23">
        <f>Q42</f>
        <v>48</v>
      </c>
      <c r="J15" s="17">
        <f>P43</f>
        <v>92</v>
      </c>
      <c r="K15" s="18">
        <f>Q43</f>
        <v>106</v>
      </c>
      <c r="L15" s="19">
        <f>P44</f>
        <v>58</v>
      </c>
      <c r="M15" s="23">
        <f>Q44</f>
        <v>75</v>
      </c>
      <c r="N15" s="17" t="s">
        <v>5</v>
      </c>
      <c r="O15" s="24" t="s">
        <v>5</v>
      </c>
      <c r="P15" s="226">
        <f>SUM(F15,H15,J15,L15,,,,,,)</f>
        <v>292</v>
      </c>
      <c r="Q15" s="227">
        <f>SUM(G15,I15,K15,M15,,,,,,)</f>
        <v>322</v>
      </c>
      <c r="R15" s="227">
        <f>SUM(O3,O6,O9,O12,,,,,,)</f>
        <v>216</v>
      </c>
      <c r="S15" s="228">
        <f>SUM(N3,N6,N9,N12,,,,,,)</f>
        <v>297</v>
      </c>
      <c r="T15" s="60">
        <f t="shared" si="2"/>
        <v>508</v>
      </c>
      <c r="U15" s="26">
        <f t="shared" si="1"/>
        <v>619</v>
      </c>
      <c r="V15" s="27">
        <f t="shared" si="5"/>
        <v>-111</v>
      </c>
      <c r="W15" s="28">
        <f>IF(X16&lt;X13,AJ16,AJ16-1)</f>
        <v>4</v>
      </c>
      <c r="X15" s="29">
        <f>T17*100-U17</f>
        <v>590</v>
      </c>
      <c r="Y15" s="29">
        <f>V16</f>
        <v>-2</v>
      </c>
      <c r="Z15" s="29">
        <f>T16</f>
        <v>13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R15" s="29"/>
      <c r="AX15" s="30"/>
      <c r="AY15" s="29"/>
    </row>
    <row r="16" spans="4:51" ht="12.75" customHeight="1">
      <c r="D16" s="16"/>
      <c r="E16" s="297"/>
      <c r="F16" s="31">
        <f>R41</f>
        <v>1</v>
      </c>
      <c r="G16" s="32">
        <f>S41</f>
        <v>3</v>
      </c>
      <c r="H16" s="33">
        <f>R42</f>
        <v>3</v>
      </c>
      <c r="I16" s="37">
        <f>S42</f>
        <v>0</v>
      </c>
      <c r="J16" s="31">
        <f>R43</f>
        <v>2</v>
      </c>
      <c r="K16" s="32">
        <f>S43</f>
        <v>3</v>
      </c>
      <c r="L16" s="33">
        <f>R44</f>
        <v>0</v>
      </c>
      <c r="M16" s="37">
        <f>S44</f>
        <v>3</v>
      </c>
      <c r="N16" s="31" t="s">
        <v>5</v>
      </c>
      <c r="O16" s="38" t="s">
        <v>5</v>
      </c>
      <c r="P16" s="229">
        <f>SUM(F16,H16,J16,L16,,,,,,)</f>
        <v>6</v>
      </c>
      <c r="Q16" s="230">
        <f>SUM(G16,I16,K16,M16,,,,,,)</f>
        <v>9</v>
      </c>
      <c r="R16" s="230">
        <f>SUM(O4,O7,O10,O13,,,,,,)</f>
        <v>7</v>
      </c>
      <c r="S16" s="231">
        <f>SUM(N4,N7,N10,N13,,,,,,)</f>
        <v>6</v>
      </c>
      <c r="T16" s="39">
        <f t="shared" si="2"/>
        <v>13</v>
      </c>
      <c r="U16" s="40">
        <f t="shared" si="1"/>
        <v>15</v>
      </c>
      <c r="V16" s="41">
        <f t="shared" si="5"/>
        <v>-2</v>
      </c>
      <c r="W16" s="42"/>
      <c r="X16" s="43">
        <f>X15*10000+Y15*100+Z15</f>
        <v>5899813</v>
      </c>
      <c r="Y16" s="29"/>
      <c r="Z16" s="29"/>
      <c r="AA16" s="29"/>
      <c r="AB16" s="29">
        <f>IF(X16&lt;X4,11,10)</f>
        <v>11</v>
      </c>
      <c r="AC16" s="29">
        <f>IF(X16&lt;X7,AB16,AB16-1)</f>
        <v>10</v>
      </c>
      <c r="AD16" s="29">
        <f>IF(X16&lt;X10,AC16,AC16-1)</f>
        <v>10</v>
      </c>
      <c r="AE16" s="29">
        <f aca="true" t="shared" si="10" ref="AE16:AJ16">AD16-1</f>
        <v>9</v>
      </c>
      <c r="AF16" s="29">
        <f t="shared" si="10"/>
        <v>8</v>
      </c>
      <c r="AG16" s="29">
        <f t="shared" si="10"/>
        <v>7</v>
      </c>
      <c r="AH16" s="29">
        <f t="shared" si="10"/>
        <v>6</v>
      </c>
      <c r="AI16" s="29">
        <f t="shared" si="10"/>
        <v>5</v>
      </c>
      <c r="AJ16" s="29">
        <f t="shared" si="10"/>
        <v>4</v>
      </c>
      <c r="AK16" s="29"/>
      <c r="AR16" s="29"/>
      <c r="AX16" s="30"/>
      <c r="AY16" s="29"/>
    </row>
    <row r="17" spans="4:51" ht="12.75" customHeight="1" thickBot="1">
      <c r="D17" s="16"/>
      <c r="E17" s="298"/>
      <c r="F17" s="44">
        <f>T41</f>
        <v>0</v>
      </c>
      <c r="G17" s="45">
        <f>U41</f>
        <v>2</v>
      </c>
      <c r="H17" s="46">
        <f>T42</f>
        <v>2</v>
      </c>
      <c r="I17" s="50">
        <f>U42</f>
        <v>0</v>
      </c>
      <c r="J17" s="44">
        <f>T43</f>
        <v>0</v>
      </c>
      <c r="K17" s="45">
        <f>U43</f>
        <v>2</v>
      </c>
      <c r="L17" s="46">
        <f>T44</f>
        <v>0</v>
      </c>
      <c r="M17" s="50">
        <f>U44</f>
        <v>2</v>
      </c>
      <c r="N17" s="44" t="s">
        <v>5</v>
      </c>
      <c r="O17" s="51" t="s">
        <v>5</v>
      </c>
      <c r="P17" s="232">
        <f>SUM(F17,H17,J17,L17,,,,,,)</f>
        <v>2</v>
      </c>
      <c r="Q17" s="233">
        <f>SUM(G17,I17,K17,M17,,,,,)</f>
        <v>6</v>
      </c>
      <c r="R17" s="233">
        <f>SUM(O5,O8,O11,O14,,,,,,)</f>
        <v>4</v>
      </c>
      <c r="S17" s="234">
        <f>SUM(N5,N8,N11,N14,,,,,,)</f>
        <v>4</v>
      </c>
      <c r="T17" s="52">
        <f t="shared" si="2"/>
        <v>6</v>
      </c>
      <c r="U17" s="53">
        <f t="shared" si="1"/>
        <v>10</v>
      </c>
      <c r="V17" s="69"/>
      <c r="W17" s="5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I17" s="15"/>
      <c r="AJ17" s="15"/>
      <c r="AK17" s="15"/>
      <c r="AL17" s="30"/>
      <c r="AM17" s="30"/>
      <c r="AN17" s="30"/>
      <c r="AO17" s="30"/>
      <c r="AP17" s="30"/>
      <c r="AQ17" s="30"/>
      <c r="AR17" s="29"/>
      <c r="AX17" s="30"/>
      <c r="AY17" s="29"/>
    </row>
    <row r="18" spans="4:51" ht="15.75">
      <c r="D18" s="16"/>
      <c r="E18" s="16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9"/>
      <c r="AS18" s="29"/>
      <c r="AT18" s="29"/>
      <c r="AU18" s="29"/>
      <c r="AV18" s="29"/>
      <c r="AW18" s="29"/>
      <c r="AX18" s="29"/>
      <c r="AY18" s="29"/>
    </row>
    <row r="19" spans="1:54" ht="12.75">
      <c r="A19" s="70" t="s">
        <v>6</v>
      </c>
      <c r="B19" s="70" t="s">
        <v>7</v>
      </c>
      <c r="C19" s="71" t="s">
        <v>8</v>
      </c>
      <c r="D19" s="70" t="s">
        <v>9</v>
      </c>
      <c r="E19" s="70" t="s">
        <v>10</v>
      </c>
      <c r="F19" s="295" t="s">
        <v>11</v>
      </c>
      <c r="G19" s="295"/>
      <c r="H19" s="295" t="s">
        <v>12</v>
      </c>
      <c r="I19" s="295"/>
      <c r="J19" s="295" t="s">
        <v>13</v>
      </c>
      <c r="K19" s="295"/>
      <c r="L19" s="295" t="s">
        <v>14</v>
      </c>
      <c r="M19" s="295"/>
      <c r="N19" s="295" t="s">
        <v>15</v>
      </c>
      <c r="O19" s="295"/>
      <c r="P19" s="295" t="s">
        <v>16</v>
      </c>
      <c r="Q19" s="295"/>
      <c r="R19" s="295" t="s">
        <v>17</v>
      </c>
      <c r="S19" s="295"/>
      <c r="T19" s="295" t="s">
        <v>18</v>
      </c>
      <c r="U19" s="295"/>
      <c r="V19" s="295" t="s">
        <v>19</v>
      </c>
      <c r="W19" s="295"/>
      <c r="X19" s="295"/>
      <c r="Y19" s="295"/>
      <c r="Z19" s="295"/>
      <c r="AA19" s="295"/>
      <c r="AB19" s="295"/>
      <c r="AC19" s="295"/>
      <c r="AD19" s="70"/>
      <c r="AE19" s="70"/>
      <c r="AF19" s="70"/>
      <c r="AG19" s="70"/>
      <c r="AH19" s="72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</row>
    <row r="20" spans="31:51" ht="13.5" thickBot="1">
      <c r="AE20" s="30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0"/>
      <c r="AW20" s="29"/>
      <c r="AX20" s="29"/>
      <c r="AY20" s="29"/>
    </row>
    <row r="21" spans="1:48" ht="12.75">
      <c r="A21" s="73">
        <v>4</v>
      </c>
      <c r="B21" s="155">
        <v>39218</v>
      </c>
      <c r="C21" s="75"/>
      <c r="D21" s="76" t="str">
        <f>E3</f>
        <v>Altenglan</v>
      </c>
      <c r="E21" s="77" t="str">
        <f>E6</f>
        <v>Katzweiler</v>
      </c>
      <c r="F21" s="78">
        <v>25</v>
      </c>
      <c r="G21" s="79">
        <v>0</v>
      </c>
      <c r="H21" s="80">
        <v>25</v>
      </c>
      <c r="I21" s="81">
        <v>0</v>
      </c>
      <c r="J21" s="78">
        <v>25</v>
      </c>
      <c r="K21" s="79">
        <v>0</v>
      </c>
      <c r="L21" s="80"/>
      <c r="M21" s="81"/>
      <c r="N21" s="78"/>
      <c r="O21" s="79"/>
      <c r="P21" s="82">
        <f aca="true" t="shared" si="11" ref="P21:Q24">IF(F21="","",F21+H21+J21+L21+N21)</f>
        <v>75</v>
      </c>
      <c r="Q21" s="83">
        <f t="shared" si="11"/>
        <v>0</v>
      </c>
      <c r="R21" s="82">
        <f aca="true" t="shared" si="12" ref="R21:S24">IF(F21="","",AG21+AI21+AK21+AM21+AO21)</f>
        <v>3</v>
      </c>
      <c r="S21" s="83">
        <f t="shared" si="12"/>
        <v>0</v>
      </c>
      <c r="T21" s="82">
        <f aca="true" t="shared" si="13" ref="T21:U24">IF(R21="","",IF(R21=3,2,0))</f>
        <v>2</v>
      </c>
      <c r="U21" s="83">
        <f t="shared" si="13"/>
        <v>0</v>
      </c>
      <c r="V21" s="288"/>
      <c r="W21" s="289"/>
      <c r="X21" s="289"/>
      <c r="Y21" s="289"/>
      <c r="Z21" s="289"/>
      <c r="AA21" s="289"/>
      <c r="AB21" s="290"/>
      <c r="AC21" s="291">
        <f ca="1">IF(U21&lt;&gt;"","",IF(C21&lt;&gt;"","verlegt",IF(B21&lt;TODAY(),"offen","")))</f>
      </c>
      <c r="AD21" s="292"/>
      <c r="AE21" s="293">
        <f ca="1">IF(U21&lt;&gt;"","",IF(C21="","",IF(C21&lt;TODAY(),"offen","")))</f>
      </c>
      <c r="AF21" s="294"/>
      <c r="AG21" s="29">
        <f>IF(F21&gt;G21,1,0)</f>
        <v>1</v>
      </c>
      <c r="AH21" s="29">
        <f>IF(G21&gt;F21,1,0)</f>
        <v>0</v>
      </c>
      <c r="AI21" s="29">
        <f>IF(H21&gt;I21,1,0)</f>
        <v>1</v>
      </c>
      <c r="AJ21" s="29">
        <f>IF(I21&gt;H21,1,0)</f>
        <v>0</v>
      </c>
      <c r="AK21" s="29">
        <f>IF(J21&gt;K21,1,0)</f>
        <v>1</v>
      </c>
      <c r="AL21" s="29">
        <f>IF(K21&gt;J21,1,0)</f>
        <v>0</v>
      </c>
      <c r="AM21" s="29">
        <f>IF(L21&gt;M21,1,0)</f>
        <v>0</v>
      </c>
      <c r="AN21" s="29">
        <f>IF(M21&gt;L21,1,0)</f>
        <v>0</v>
      </c>
      <c r="AO21" s="29">
        <f>IF(N21&gt;O21,1,0)</f>
        <v>0</v>
      </c>
      <c r="AP21" s="29">
        <f>IF(O21&gt;N21,1,0)</f>
        <v>0</v>
      </c>
      <c r="AQ21" s="29"/>
      <c r="AR21" s="29"/>
      <c r="AS21" s="29"/>
      <c r="AT21" s="29"/>
      <c r="AU21" s="30"/>
      <c r="AV21" s="30"/>
    </row>
    <row r="22" spans="1:48" ht="12.75">
      <c r="A22" s="84">
        <v>5</v>
      </c>
      <c r="B22" s="154">
        <v>39232</v>
      </c>
      <c r="C22" s="86"/>
      <c r="D22" s="87" t="str">
        <f>D21</f>
        <v>Altenglan</v>
      </c>
      <c r="E22" s="88" t="str">
        <f>E9</f>
        <v>Kriegsfeld</v>
      </c>
      <c r="F22" s="89">
        <v>25</v>
      </c>
      <c r="G22" s="90">
        <v>23</v>
      </c>
      <c r="H22" s="91">
        <v>25</v>
      </c>
      <c r="I22" s="92">
        <v>15</v>
      </c>
      <c r="J22" s="89">
        <v>24</v>
      </c>
      <c r="K22" s="90">
        <v>26</v>
      </c>
      <c r="L22" s="91">
        <v>16</v>
      </c>
      <c r="M22" s="92">
        <v>25</v>
      </c>
      <c r="N22" s="89">
        <v>15</v>
      </c>
      <c r="O22" s="90">
        <v>12</v>
      </c>
      <c r="P22" s="93">
        <f t="shared" si="11"/>
        <v>105</v>
      </c>
      <c r="Q22" s="94">
        <f t="shared" si="11"/>
        <v>101</v>
      </c>
      <c r="R22" s="93">
        <f t="shared" si="12"/>
        <v>3</v>
      </c>
      <c r="S22" s="94">
        <f t="shared" si="12"/>
        <v>2</v>
      </c>
      <c r="T22" s="93">
        <f t="shared" si="13"/>
        <v>2</v>
      </c>
      <c r="U22" s="94">
        <f t="shared" si="13"/>
        <v>0</v>
      </c>
      <c r="V22" s="281"/>
      <c r="W22" s="282"/>
      <c r="X22" s="282"/>
      <c r="Y22" s="282"/>
      <c r="Z22" s="282"/>
      <c r="AA22" s="282"/>
      <c r="AB22" s="283"/>
      <c r="AC22" s="284">
        <f ca="1">IF(U22&lt;&gt;"","",IF(C22&lt;&gt;"","verlegt",IF(B22&lt;TODAY(),"offen","")))</f>
      </c>
      <c r="AD22" s="285"/>
      <c r="AE22" s="286">
        <f ca="1">IF(U22&lt;&gt;"","",IF(C22="","",IF(C22&lt;TODAY(),"offen","")))</f>
      </c>
      <c r="AF22" s="287"/>
      <c r="AG22" s="29">
        <f>IF(F22&gt;G22,1,0)</f>
        <v>1</v>
      </c>
      <c r="AH22" s="29">
        <f>IF(G22&gt;F22,1,0)</f>
        <v>0</v>
      </c>
      <c r="AI22" s="29">
        <f>IF(H22&gt;I22,1,0)</f>
        <v>1</v>
      </c>
      <c r="AJ22" s="29">
        <f>IF(I22&gt;H22,1,0)</f>
        <v>0</v>
      </c>
      <c r="AK22" s="29">
        <f>IF(J22&gt;K22,1,0)</f>
        <v>0</v>
      </c>
      <c r="AL22" s="29">
        <f>IF(K22&gt;J22,1,0)</f>
        <v>1</v>
      </c>
      <c r="AM22" s="29">
        <f>IF(L22&gt;M22,1,0)</f>
        <v>0</v>
      </c>
      <c r="AN22" s="29">
        <f>IF(M22&gt;L22,1,0)</f>
        <v>1</v>
      </c>
      <c r="AO22" s="29">
        <f>IF(N22&gt;O22,1,0)</f>
        <v>1</v>
      </c>
      <c r="AP22" s="29">
        <f>IF(O22&gt;N22,1,0)</f>
        <v>0</v>
      </c>
      <c r="AQ22" s="29"/>
      <c r="AR22" s="29"/>
      <c r="AS22" s="29"/>
      <c r="AT22" s="29"/>
      <c r="AU22" s="30"/>
      <c r="AV22" s="30"/>
    </row>
    <row r="23" spans="1:48" ht="12.75">
      <c r="A23" s="84">
        <v>9</v>
      </c>
      <c r="B23" s="154">
        <v>39379</v>
      </c>
      <c r="C23" s="86"/>
      <c r="D23" s="87" t="str">
        <f>D22</f>
        <v>Altenglan</v>
      </c>
      <c r="E23" s="88" t="str">
        <f>E12</f>
        <v>Miesau</v>
      </c>
      <c r="F23" s="89">
        <v>16</v>
      </c>
      <c r="G23" s="90">
        <v>25</v>
      </c>
      <c r="H23" s="91">
        <v>14</v>
      </c>
      <c r="I23" s="92">
        <v>25</v>
      </c>
      <c r="J23" s="89">
        <v>16</v>
      </c>
      <c r="K23" s="90">
        <v>25</v>
      </c>
      <c r="L23" s="91"/>
      <c r="M23" s="92"/>
      <c r="N23" s="89"/>
      <c r="O23" s="90"/>
      <c r="P23" s="93">
        <f t="shared" si="11"/>
        <v>46</v>
      </c>
      <c r="Q23" s="94">
        <f t="shared" si="11"/>
        <v>75</v>
      </c>
      <c r="R23" s="93">
        <f t="shared" si="12"/>
        <v>0</v>
      </c>
      <c r="S23" s="94">
        <f t="shared" si="12"/>
        <v>3</v>
      </c>
      <c r="T23" s="93">
        <f t="shared" si="13"/>
        <v>0</v>
      </c>
      <c r="U23" s="94">
        <f t="shared" si="13"/>
        <v>2</v>
      </c>
      <c r="V23" s="281"/>
      <c r="W23" s="282"/>
      <c r="X23" s="282"/>
      <c r="Y23" s="282"/>
      <c r="Z23" s="282"/>
      <c r="AA23" s="282"/>
      <c r="AB23" s="283"/>
      <c r="AC23" s="284">
        <f ca="1">IF(U23&lt;&gt;"","",IF(C23&lt;&gt;"","verlegt",IF(B23&lt;TODAY(),"offen","")))</f>
      </c>
      <c r="AD23" s="285"/>
      <c r="AE23" s="286">
        <f ca="1">IF(U23&lt;&gt;"","",IF(C23="","",IF(C23&lt;TODAY(),"offen","")))</f>
      </c>
      <c r="AF23" s="287"/>
      <c r="AG23" s="29">
        <f>IF(F23&gt;G23,1,0)</f>
        <v>0</v>
      </c>
      <c r="AH23" s="29">
        <f>IF(G23&gt;F23,1,0)</f>
        <v>1</v>
      </c>
      <c r="AI23" s="29">
        <f>IF(H23&gt;I23,1,0)</f>
        <v>0</v>
      </c>
      <c r="AJ23" s="29">
        <f>IF(I23&gt;H23,1,0)</f>
        <v>1</v>
      </c>
      <c r="AK23" s="29">
        <f>IF(J23&gt;K23,1,0)</f>
        <v>0</v>
      </c>
      <c r="AL23" s="29">
        <f>IF(K23&gt;J23,1,0)</f>
        <v>1</v>
      </c>
      <c r="AM23" s="29">
        <f>IF(L23&gt;M23,1,0)</f>
        <v>0</v>
      </c>
      <c r="AN23" s="29">
        <f>IF(M23&gt;L23,1,0)</f>
        <v>0</v>
      </c>
      <c r="AO23" s="29">
        <f>IF(N23&gt;O23,1,0)</f>
        <v>0</v>
      </c>
      <c r="AP23" s="29">
        <f>IF(O23&gt;N23,1,0)</f>
        <v>0</v>
      </c>
      <c r="AQ23" s="29"/>
      <c r="AR23" s="29"/>
      <c r="AS23" s="29"/>
      <c r="AT23" s="29"/>
      <c r="AU23" s="30"/>
      <c r="AV23" s="30"/>
    </row>
    <row r="24" spans="1:48" ht="13.5" thickBot="1">
      <c r="A24" s="95">
        <v>8</v>
      </c>
      <c r="B24" s="153">
        <v>39351</v>
      </c>
      <c r="C24" s="97"/>
      <c r="D24" s="98" t="str">
        <f>D23</f>
        <v>Altenglan</v>
      </c>
      <c r="E24" s="99" t="str">
        <f>E15</f>
        <v>Roßbach</v>
      </c>
      <c r="F24" s="100">
        <v>25</v>
      </c>
      <c r="G24" s="101">
        <v>10</v>
      </c>
      <c r="H24" s="102">
        <v>25</v>
      </c>
      <c r="I24" s="103">
        <v>13</v>
      </c>
      <c r="J24" s="100">
        <v>22</v>
      </c>
      <c r="K24" s="101">
        <v>25</v>
      </c>
      <c r="L24" s="102">
        <v>25</v>
      </c>
      <c r="M24" s="103">
        <v>18</v>
      </c>
      <c r="N24" s="100"/>
      <c r="O24" s="101"/>
      <c r="P24" s="104">
        <f t="shared" si="11"/>
        <v>97</v>
      </c>
      <c r="Q24" s="105">
        <f t="shared" si="11"/>
        <v>66</v>
      </c>
      <c r="R24" s="104">
        <f t="shared" si="12"/>
        <v>3</v>
      </c>
      <c r="S24" s="105">
        <f t="shared" si="12"/>
        <v>1</v>
      </c>
      <c r="T24" s="104">
        <f t="shared" si="13"/>
        <v>2</v>
      </c>
      <c r="U24" s="105">
        <f t="shared" si="13"/>
        <v>0</v>
      </c>
      <c r="V24" s="274"/>
      <c r="W24" s="275"/>
      <c r="X24" s="275"/>
      <c r="Y24" s="275"/>
      <c r="Z24" s="275"/>
      <c r="AA24" s="275"/>
      <c r="AB24" s="276"/>
      <c r="AC24" s="277">
        <f ca="1">IF(U24&lt;&gt;"","",IF(C24&lt;&gt;"","verlegt",IF(B24&lt;TODAY(),"offen","")))</f>
      </c>
      <c r="AD24" s="278"/>
      <c r="AE24" s="279">
        <f ca="1">IF(U24&lt;&gt;"","",IF(C24="","",IF(C24&lt;TODAY(),"offen","")))</f>
      </c>
      <c r="AF24" s="280"/>
      <c r="AG24" s="29">
        <f>IF(F24&gt;G24,1,0)</f>
        <v>1</v>
      </c>
      <c r="AH24" s="29">
        <f>IF(G24&gt;F24,1,0)</f>
        <v>0</v>
      </c>
      <c r="AI24" s="29">
        <f>IF(H24&gt;I24,1,0)</f>
        <v>1</v>
      </c>
      <c r="AJ24" s="29">
        <f>IF(I24&gt;H24,1,0)</f>
        <v>0</v>
      </c>
      <c r="AK24" s="29">
        <f>IF(J24&gt;K24,1,0)</f>
        <v>0</v>
      </c>
      <c r="AL24" s="29">
        <f>IF(K24&gt;J24,1,0)</f>
        <v>1</v>
      </c>
      <c r="AM24" s="29">
        <f>IF(L24&gt;M24,1,0)</f>
        <v>1</v>
      </c>
      <c r="AN24" s="29">
        <f>IF(M24&gt;L24,1,0)</f>
        <v>0</v>
      </c>
      <c r="AO24" s="29">
        <f>IF(N24&gt;O24,1,0)</f>
        <v>0</v>
      </c>
      <c r="AP24" s="29">
        <f>IF(O24&gt;N24,1,0)</f>
        <v>0</v>
      </c>
      <c r="AQ24" s="29"/>
      <c r="AR24" s="29"/>
      <c r="AS24" s="29"/>
      <c r="AT24" s="29"/>
      <c r="AU24" s="30"/>
      <c r="AV24" s="30"/>
    </row>
    <row r="25" spans="22:48" ht="13.5" thickBot="1">
      <c r="V25" s="30"/>
      <c r="W25" s="30"/>
      <c r="X25" s="15"/>
      <c r="Y25" s="15"/>
      <c r="Z25" s="15"/>
      <c r="AA25" s="15"/>
      <c r="AB25" s="15"/>
      <c r="AC25" s="15"/>
      <c r="AE25" s="30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30"/>
      <c r="AV25" s="30"/>
    </row>
    <row r="26" spans="1:48" ht="12.75">
      <c r="A26" s="73">
        <v>10</v>
      </c>
      <c r="B26" s="155">
        <v>39394</v>
      </c>
      <c r="C26" s="75"/>
      <c r="D26" s="76" t="str">
        <f>E6</f>
        <v>Katzweiler</v>
      </c>
      <c r="E26" s="77" t="str">
        <f>E3</f>
        <v>Altenglan</v>
      </c>
      <c r="F26" s="78">
        <v>16</v>
      </c>
      <c r="G26" s="79">
        <v>25</v>
      </c>
      <c r="H26" s="80">
        <v>20</v>
      </c>
      <c r="I26" s="81">
        <v>25</v>
      </c>
      <c r="J26" s="78">
        <v>18</v>
      </c>
      <c r="K26" s="79">
        <v>25</v>
      </c>
      <c r="L26" s="80"/>
      <c r="M26" s="81"/>
      <c r="N26" s="78"/>
      <c r="O26" s="79"/>
      <c r="P26" s="82">
        <f aca="true" t="shared" si="14" ref="P26:Q29">IF(F26="","",F26+H26+J26+L26+N26)</f>
        <v>54</v>
      </c>
      <c r="Q26" s="106">
        <f t="shared" si="14"/>
        <v>75</v>
      </c>
      <c r="R26" s="82">
        <f aca="true" t="shared" si="15" ref="R26:S29">IF(F26="","",AG26+AI26+AK26+AM26+AO26)</f>
        <v>0</v>
      </c>
      <c r="S26" s="106">
        <f t="shared" si="15"/>
        <v>3</v>
      </c>
      <c r="T26" s="82">
        <f aca="true" t="shared" si="16" ref="T26:U29">IF(R26="","",IF(R26=3,2,0))</f>
        <v>0</v>
      </c>
      <c r="U26" s="106">
        <f t="shared" si="16"/>
        <v>2</v>
      </c>
      <c r="V26" s="288"/>
      <c r="W26" s="289"/>
      <c r="X26" s="289"/>
      <c r="Y26" s="289"/>
      <c r="Z26" s="289"/>
      <c r="AA26" s="289"/>
      <c r="AB26" s="290"/>
      <c r="AC26" s="291">
        <f ca="1">IF(U26&lt;&gt;"","",IF(C26&lt;&gt;"","verlegt",IF(B26&lt;TODAY(),"offen","")))</f>
      </c>
      <c r="AD26" s="292"/>
      <c r="AE26" s="293">
        <f ca="1">IF(U26&lt;&gt;"","",IF(C26="","",IF(C26&lt;TODAY(),"offen","")))</f>
      </c>
      <c r="AF26" s="294"/>
      <c r="AG26" s="29">
        <f>IF(F26&gt;G26,1,0)</f>
        <v>0</v>
      </c>
      <c r="AH26" s="29">
        <f>IF(G26&gt;F26,1,0)</f>
        <v>1</v>
      </c>
      <c r="AI26" s="29">
        <f>IF(H26&gt;I26,1,0)</f>
        <v>0</v>
      </c>
      <c r="AJ26" s="29">
        <f>IF(I26&gt;H26,1,0)</f>
        <v>1</v>
      </c>
      <c r="AK26" s="29">
        <f>IF(J26&gt;K26,1,0)</f>
        <v>0</v>
      </c>
      <c r="AL26" s="29">
        <f>IF(K26&gt;J26,1,0)</f>
        <v>1</v>
      </c>
      <c r="AM26" s="29">
        <f>IF(L26&gt;M26,1,0)</f>
        <v>0</v>
      </c>
      <c r="AN26" s="29">
        <f>IF(M26&gt;L26,1,0)</f>
        <v>0</v>
      </c>
      <c r="AO26" s="29">
        <f>IF(N26&gt;O26,1,0)</f>
        <v>0</v>
      </c>
      <c r="AP26" s="29">
        <f>IF(O26&gt;N26,1,0)</f>
        <v>0</v>
      </c>
      <c r="AQ26" s="29"/>
      <c r="AR26" s="29"/>
      <c r="AS26" s="29"/>
      <c r="AT26" s="29"/>
      <c r="AU26" s="30"/>
      <c r="AV26" s="30"/>
    </row>
    <row r="27" spans="1:48" ht="12.75">
      <c r="A27" s="84">
        <v>6</v>
      </c>
      <c r="B27" s="154">
        <v>39254</v>
      </c>
      <c r="C27" s="86"/>
      <c r="D27" s="87" t="str">
        <f>D26</f>
        <v>Katzweiler</v>
      </c>
      <c r="E27" s="88" t="str">
        <f>E9</f>
        <v>Kriegsfeld</v>
      </c>
      <c r="F27" s="89">
        <v>19</v>
      </c>
      <c r="G27" s="90">
        <v>25</v>
      </c>
      <c r="H27" s="91">
        <v>24</v>
      </c>
      <c r="I27" s="92">
        <v>26</v>
      </c>
      <c r="J27" s="89">
        <v>21</v>
      </c>
      <c r="K27" s="90">
        <v>25</v>
      </c>
      <c r="L27" s="91"/>
      <c r="M27" s="92"/>
      <c r="N27" s="89"/>
      <c r="O27" s="90"/>
      <c r="P27" s="93">
        <f t="shared" si="14"/>
        <v>64</v>
      </c>
      <c r="Q27" s="107">
        <f t="shared" si="14"/>
        <v>76</v>
      </c>
      <c r="R27" s="93">
        <f t="shared" si="15"/>
        <v>0</v>
      </c>
      <c r="S27" s="107">
        <f t="shared" si="15"/>
        <v>3</v>
      </c>
      <c r="T27" s="93">
        <f t="shared" si="16"/>
        <v>0</v>
      </c>
      <c r="U27" s="107">
        <f t="shared" si="16"/>
        <v>2</v>
      </c>
      <c r="V27" s="281"/>
      <c r="W27" s="282"/>
      <c r="X27" s="282"/>
      <c r="Y27" s="282"/>
      <c r="Z27" s="282"/>
      <c r="AA27" s="282"/>
      <c r="AB27" s="283"/>
      <c r="AC27" s="284">
        <f ca="1">IF(U27&lt;&gt;"","",IF(C27&lt;&gt;"","verlegt",IF(B27&lt;TODAY(),"offen","")))</f>
      </c>
      <c r="AD27" s="285"/>
      <c r="AE27" s="286">
        <f ca="1">IF(U27&lt;&gt;"","",IF(C27="","",IF(C27&lt;TODAY(),"offen","")))</f>
      </c>
      <c r="AF27" s="287"/>
      <c r="AG27" s="29">
        <f>IF(F27&gt;G27,1,0)</f>
        <v>0</v>
      </c>
      <c r="AH27" s="29">
        <f>IF(G27&gt;F27,1,0)</f>
        <v>1</v>
      </c>
      <c r="AI27" s="29">
        <f>IF(H27&gt;I27,1,0)</f>
        <v>0</v>
      </c>
      <c r="AJ27" s="29">
        <f>IF(I27&gt;H27,1,0)</f>
        <v>1</v>
      </c>
      <c r="AK27" s="29">
        <f>IF(J27&gt;K27,1,0)</f>
        <v>0</v>
      </c>
      <c r="AL27" s="29">
        <f>IF(K27&gt;J27,1,0)</f>
        <v>1</v>
      </c>
      <c r="AM27" s="29">
        <f>IF(L27&gt;M27,1,0)</f>
        <v>0</v>
      </c>
      <c r="AN27" s="29">
        <f>IF(M27&gt;L27,1,0)</f>
        <v>0</v>
      </c>
      <c r="AO27" s="29">
        <f>IF(N27&gt;O27,1,0)</f>
        <v>0</v>
      </c>
      <c r="AP27" s="29">
        <f>IF(O27&gt;N27,1,0)</f>
        <v>0</v>
      </c>
      <c r="AQ27" s="29"/>
      <c r="AR27" s="29"/>
      <c r="AS27" s="29"/>
      <c r="AT27" s="29"/>
      <c r="AU27" s="30"/>
      <c r="AV27" s="30"/>
    </row>
    <row r="28" spans="1:48" ht="12.75">
      <c r="A28" s="84">
        <v>7</v>
      </c>
      <c r="B28" s="154">
        <v>39331</v>
      </c>
      <c r="C28" s="86" t="s">
        <v>49</v>
      </c>
      <c r="D28" s="87" t="str">
        <f>D27</f>
        <v>Katzweiler</v>
      </c>
      <c r="E28" s="88" t="str">
        <f>E12</f>
        <v>Miesau</v>
      </c>
      <c r="F28" s="89">
        <v>0</v>
      </c>
      <c r="G28" s="90">
        <v>25</v>
      </c>
      <c r="H28" s="91">
        <v>0</v>
      </c>
      <c r="I28" s="92">
        <v>25</v>
      </c>
      <c r="J28" s="89">
        <v>0</v>
      </c>
      <c r="K28" s="90">
        <v>25</v>
      </c>
      <c r="L28" s="91"/>
      <c r="M28" s="92"/>
      <c r="N28" s="89"/>
      <c r="O28" s="90"/>
      <c r="P28" s="93">
        <f t="shared" si="14"/>
        <v>0</v>
      </c>
      <c r="Q28" s="107">
        <f t="shared" si="14"/>
        <v>75</v>
      </c>
      <c r="R28" s="93">
        <f t="shared" si="15"/>
        <v>0</v>
      </c>
      <c r="S28" s="107">
        <f t="shared" si="15"/>
        <v>3</v>
      </c>
      <c r="T28" s="93">
        <f t="shared" si="16"/>
        <v>0</v>
      </c>
      <c r="U28" s="107">
        <f t="shared" si="16"/>
        <v>2</v>
      </c>
      <c r="V28" s="281"/>
      <c r="W28" s="282"/>
      <c r="X28" s="282"/>
      <c r="Y28" s="282"/>
      <c r="Z28" s="282"/>
      <c r="AA28" s="282"/>
      <c r="AB28" s="283"/>
      <c r="AC28" s="284">
        <f ca="1">IF(U28&lt;&gt;"","",IF(C28&lt;&gt;"","verlegt",IF(B28&lt;TODAY(),"offen","")))</f>
      </c>
      <c r="AD28" s="285"/>
      <c r="AE28" s="286">
        <f ca="1">IF(U28&lt;&gt;"","",IF(C28="","",IF(C28&lt;TODAY(),"offen","")))</f>
      </c>
      <c r="AF28" s="287"/>
      <c r="AG28" s="29">
        <f>IF(F28&gt;G28,1,0)</f>
        <v>0</v>
      </c>
      <c r="AH28" s="29">
        <f>IF(G28&gt;F28,1,0)</f>
        <v>1</v>
      </c>
      <c r="AI28" s="29">
        <f>IF(H28&gt;I28,1,0)</f>
        <v>0</v>
      </c>
      <c r="AJ28" s="29">
        <f>IF(I28&gt;H28,1,0)</f>
        <v>1</v>
      </c>
      <c r="AK28" s="29">
        <f>IF(J28&gt;K28,1,0)</f>
        <v>0</v>
      </c>
      <c r="AL28" s="29">
        <f>IF(K28&gt;J28,1,0)</f>
        <v>1</v>
      </c>
      <c r="AM28" s="29">
        <f>IF(L28&gt;M28,1,0)</f>
        <v>0</v>
      </c>
      <c r="AN28" s="29">
        <f>IF(M28&gt;L28,1,0)</f>
        <v>0</v>
      </c>
      <c r="AO28" s="29">
        <f>IF(N28&gt;O28,1,0)</f>
        <v>0</v>
      </c>
      <c r="AP28" s="29">
        <f>IF(O28&gt;N28,1,0)</f>
        <v>0</v>
      </c>
      <c r="AQ28" s="29"/>
      <c r="AR28" s="29"/>
      <c r="AS28" s="29"/>
      <c r="AT28" s="29"/>
      <c r="AU28" s="30"/>
      <c r="AV28" s="30"/>
    </row>
    <row r="29" spans="1:48" ht="13.5" thickBot="1">
      <c r="A29" s="95">
        <v>1</v>
      </c>
      <c r="B29" s="153">
        <v>39135</v>
      </c>
      <c r="C29" s="157">
        <v>39142</v>
      </c>
      <c r="D29" s="98" t="str">
        <f>D28</f>
        <v>Katzweiler</v>
      </c>
      <c r="E29" s="99" t="str">
        <f>E15</f>
        <v>Roßbach</v>
      </c>
      <c r="F29" s="100">
        <v>22</v>
      </c>
      <c r="G29" s="101">
        <v>25</v>
      </c>
      <c r="H29" s="102">
        <v>20</v>
      </c>
      <c r="I29" s="103">
        <v>25</v>
      </c>
      <c r="J29" s="100">
        <v>23</v>
      </c>
      <c r="K29" s="101">
        <v>25</v>
      </c>
      <c r="L29" s="102"/>
      <c r="M29" s="103"/>
      <c r="N29" s="100"/>
      <c r="O29" s="101"/>
      <c r="P29" s="104">
        <f t="shared" si="14"/>
        <v>65</v>
      </c>
      <c r="Q29" s="108">
        <f t="shared" si="14"/>
        <v>75</v>
      </c>
      <c r="R29" s="104">
        <f t="shared" si="15"/>
        <v>0</v>
      </c>
      <c r="S29" s="108">
        <f t="shared" si="15"/>
        <v>3</v>
      </c>
      <c r="T29" s="104">
        <f t="shared" si="16"/>
        <v>0</v>
      </c>
      <c r="U29" s="108">
        <f t="shared" si="16"/>
        <v>2</v>
      </c>
      <c r="V29" s="274"/>
      <c r="W29" s="275"/>
      <c r="X29" s="275"/>
      <c r="Y29" s="275"/>
      <c r="Z29" s="275"/>
      <c r="AA29" s="275"/>
      <c r="AB29" s="276"/>
      <c r="AC29" s="277">
        <f ca="1">IF(U29&lt;&gt;"","",IF(C29&lt;&gt;"","verlegt",IF(B29&lt;TODAY(),"offen","")))</f>
      </c>
      <c r="AD29" s="278"/>
      <c r="AE29" s="279">
        <f ca="1">IF(U29&lt;&gt;"","",IF(C29="","",IF(C29&lt;TODAY(),"offen","")))</f>
      </c>
      <c r="AF29" s="280"/>
      <c r="AG29" s="29">
        <f>IF(F29&gt;G29,1,0)</f>
        <v>0</v>
      </c>
      <c r="AH29" s="29">
        <f>IF(G29&gt;F29,1,0)</f>
        <v>1</v>
      </c>
      <c r="AI29" s="29">
        <f>IF(H29&gt;I29,1,0)</f>
        <v>0</v>
      </c>
      <c r="AJ29" s="29">
        <f>IF(I29&gt;H29,1,0)</f>
        <v>1</v>
      </c>
      <c r="AK29" s="29">
        <f>IF(J29&gt;K29,1,0)</f>
        <v>0</v>
      </c>
      <c r="AL29" s="29">
        <f>IF(K29&gt;J29,1,0)</f>
        <v>1</v>
      </c>
      <c r="AM29" s="29">
        <f>IF(L29&gt;M29,1,0)</f>
        <v>0</v>
      </c>
      <c r="AN29" s="29">
        <f>IF(M29&gt;L29,1,0)</f>
        <v>0</v>
      </c>
      <c r="AO29" s="29">
        <f>IF(N29&gt;O29,1,0)</f>
        <v>0</v>
      </c>
      <c r="AP29" s="29">
        <f>IF(O29&gt;N29,1,0)</f>
        <v>0</v>
      </c>
      <c r="AQ29" s="29"/>
      <c r="AR29" s="29"/>
      <c r="AS29" s="29"/>
      <c r="AT29" s="29"/>
      <c r="AU29" s="30"/>
      <c r="AV29" s="30"/>
    </row>
    <row r="30" spans="22:48" ht="13.5" thickBot="1">
      <c r="V30" s="30"/>
      <c r="W30" s="30"/>
      <c r="X30" s="15"/>
      <c r="Y30" s="15"/>
      <c r="Z30" s="15"/>
      <c r="AA30" s="15"/>
      <c r="AB30" s="15"/>
      <c r="AC30" s="15"/>
      <c r="AE30" s="30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30"/>
      <c r="AV30" s="30"/>
    </row>
    <row r="31" spans="1:48" ht="12.75">
      <c r="A31" s="73">
        <v>1</v>
      </c>
      <c r="B31" s="155">
        <v>39135</v>
      </c>
      <c r="C31" s="75"/>
      <c r="D31" s="76" t="str">
        <f>E9</f>
        <v>Kriegsfeld</v>
      </c>
      <c r="E31" s="77" t="str">
        <f>E3</f>
        <v>Altenglan</v>
      </c>
      <c r="F31" s="78">
        <v>25</v>
      </c>
      <c r="G31" s="79">
        <v>6</v>
      </c>
      <c r="H31" s="80">
        <v>25</v>
      </c>
      <c r="I31" s="81">
        <v>13</v>
      </c>
      <c r="J31" s="78">
        <v>25</v>
      </c>
      <c r="K31" s="79">
        <v>8</v>
      </c>
      <c r="L31" s="80"/>
      <c r="M31" s="81"/>
      <c r="N31" s="78"/>
      <c r="O31" s="79"/>
      <c r="P31" s="82">
        <f aca="true" t="shared" si="17" ref="P31:Q34">IF(F31="","",F31+H31+J31+L31+N31)</f>
        <v>75</v>
      </c>
      <c r="Q31" s="106">
        <f t="shared" si="17"/>
        <v>27</v>
      </c>
      <c r="R31" s="82">
        <f aca="true" t="shared" si="18" ref="R31:S34">IF(F31="","",AG31+AI31+AK31+AM31+AO31)</f>
        <v>3</v>
      </c>
      <c r="S31" s="106">
        <f t="shared" si="18"/>
        <v>0</v>
      </c>
      <c r="T31" s="82">
        <f aca="true" t="shared" si="19" ref="T31:U34">IF(R31="","",IF(R31=3,2,0))</f>
        <v>2</v>
      </c>
      <c r="U31" s="106">
        <f t="shared" si="19"/>
        <v>0</v>
      </c>
      <c r="V31" s="288"/>
      <c r="W31" s="289"/>
      <c r="X31" s="289"/>
      <c r="Y31" s="289"/>
      <c r="Z31" s="289"/>
      <c r="AA31" s="289"/>
      <c r="AB31" s="290"/>
      <c r="AC31" s="291">
        <f ca="1">IF(U31&lt;&gt;"","",IF(C31&lt;&gt;"","verlegt",IF(B31&lt;TODAY(),"offen","")))</f>
      </c>
      <c r="AD31" s="292"/>
      <c r="AE31" s="293">
        <f ca="1">IF(U31&lt;&gt;"","",IF(C31="","",IF(C31&lt;TODAY(),"offen","")))</f>
      </c>
      <c r="AF31" s="294"/>
      <c r="AG31" s="29">
        <f>IF(F31&gt;G31,1,0)</f>
        <v>1</v>
      </c>
      <c r="AH31" s="29">
        <f>IF(G31&gt;F31,1,0)</f>
        <v>0</v>
      </c>
      <c r="AI31" s="29">
        <f>IF(H31&gt;I31,1,0)</f>
        <v>1</v>
      </c>
      <c r="AJ31" s="29">
        <f>IF(I31&gt;H31,1,0)</f>
        <v>0</v>
      </c>
      <c r="AK31" s="29">
        <f>IF(J31&gt;K31,1,0)</f>
        <v>1</v>
      </c>
      <c r="AL31" s="29">
        <f>IF(K31&gt;J31,1,0)</f>
        <v>0</v>
      </c>
      <c r="AM31" s="29">
        <f>IF(L31&gt;M31,1,0)</f>
        <v>0</v>
      </c>
      <c r="AN31" s="29">
        <f>IF(M31&gt;L31,1,0)</f>
        <v>0</v>
      </c>
      <c r="AO31" s="29">
        <f>IF(N31&gt;O31,1,0)</f>
        <v>0</v>
      </c>
      <c r="AP31" s="29">
        <f>IF(O31&gt;N31,1,0)</f>
        <v>0</v>
      </c>
      <c r="AQ31" s="29"/>
      <c r="AR31" s="29"/>
      <c r="AS31" s="29"/>
      <c r="AT31" s="29"/>
      <c r="AU31" s="30"/>
      <c r="AV31" s="30"/>
    </row>
    <row r="32" spans="1:48" ht="12.75">
      <c r="A32" s="84">
        <v>9</v>
      </c>
      <c r="B32" s="154">
        <v>39380</v>
      </c>
      <c r="C32" s="86"/>
      <c r="D32" s="87" t="str">
        <f>D31</f>
        <v>Kriegsfeld</v>
      </c>
      <c r="E32" s="88" t="str">
        <f>E6</f>
        <v>Katzweiler</v>
      </c>
      <c r="F32" s="89">
        <v>25</v>
      </c>
      <c r="G32" s="90">
        <v>0</v>
      </c>
      <c r="H32" s="91">
        <v>25</v>
      </c>
      <c r="I32" s="92">
        <v>0</v>
      </c>
      <c r="J32" s="89">
        <v>25</v>
      </c>
      <c r="K32" s="90">
        <v>0</v>
      </c>
      <c r="L32" s="91"/>
      <c r="M32" s="92"/>
      <c r="N32" s="89"/>
      <c r="O32" s="90"/>
      <c r="P32" s="93">
        <f t="shared" si="17"/>
        <v>75</v>
      </c>
      <c r="Q32" s="107">
        <f t="shared" si="17"/>
        <v>0</v>
      </c>
      <c r="R32" s="93">
        <f t="shared" si="18"/>
        <v>3</v>
      </c>
      <c r="S32" s="107">
        <f t="shared" si="18"/>
        <v>0</v>
      </c>
      <c r="T32" s="93">
        <f t="shared" si="19"/>
        <v>2</v>
      </c>
      <c r="U32" s="107">
        <f t="shared" si="19"/>
        <v>0</v>
      </c>
      <c r="V32" s="281"/>
      <c r="W32" s="282"/>
      <c r="X32" s="282"/>
      <c r="Y32" s="282"/>
      <c r="Z32" s="282"/>
      <c r="AA32" s="282"/>
      <c r="AB32" s="283"/>
      <c r="AC32" s="284">
        <f ca="1">IF(U32&lt;&gt;"","",IF(C32&lt;&gt;"","verlegt",IF(B32&lt;TODAY(),"offen","")))</f>
      </c>
      <c r="AD32" s="285"/>
      <c r="AE32" s="286">
        <f ca="1">IF(U32&lt;&gt;"","",IF(C32="","",IF(C32&lt;TODAY(),"offen","")))</f>
      </c>
      <c r="AF32" s="287"/>
      <c r="AG32" s="29">
        <f>IF(F32&gt;G32,1,0)</f>
        <v>1</v>
      </c>
      <c r="AH32" s="29">
        <f>IF(G32&gt;F32,1,0)</f>
        <v>0</v>
      </c>
      <c r="AI32" s="29">
        <f>IF(H32&gt;I32,1,0)</f>
        <v>1</v>
      </c>
      <c r="AJ32" s="29">
        <f>IF(I32&gt;H32,1,0)</f>
        <v>0</v>
      </c>
      <c r="AK32" s="29">
        <f>IF(J32&gt;K32,1,0)</f>
        <v>1</v>
      </c>
      <c r="AL32" s="29">
        <f>IF(K32&gt;J32,1,0)</f>
        <v>0</v>
      </c>
      <c r="AM32" s="29">
        <f>IF(L32&gt;M32,1,0)</f>
        <v>0</v>
      </c>
      <c r="AN32" s="29">
        <f>IF(M32&gt;L32,1,0)</f>
        <v>0</v>
      </c>
      <c r="AO32" s="29">
        <f>IF(N32&gt;O32,1,0)</f>
        <v>0</v>
      </c>
      <c r="AP32" s="29">
        <f>IF(O32&gt;N32,1,0)</f>
        <v>0</v>
      </c>
      <c r="AQ32" s="29"/>
      <c r="AR32" s="29"/>
      <c r="AS32" s="29"/>
      <c r="AT32" s="29"/>
      <c r="AU32" s="30"/>
      <c r="AV32" s="30"/>
    </row>
    <row r="33" spans="1:48" ht="12.75">
      <c r="A33" s="84">
        <v>3</v>
      </c>
      <c r="B33" s="154">
        <v>39205</v>
      </c>
      <c r="C33" s="86"/>
      <c r="D33" s="87" t="str">
        <f>D32</f>
        <v>Kriegsfeld</v>
      </c>
      <c r="E33" s="88" t="str">
        <f>E12</f>
        <v>Miesau</v>
      </c>
      <c r="F33" s="89">
        <v>15</v>
      </c>
      <c r="G33" s="90">
        <v>25</v>
      </c>
      <c r="H33" s="91">
        <v>13</v>
      </c>
      <c r="I33" s="92">
        <v>25</v>
      </c>
      <c r="J33" s="89">
        <v>25</v>
      </c>
      <c r="K33" s="90">
        <v>22</v>
      </c>
      <c r="L33" s="91">
        <v>11</v>
      </c>
      <c r="M33" s="92">
        <v>25</v>
      </c>
      <c r="N33" s="89"/>
      <c r="O33" s="90"/>
      <c r="P33" s="93">
        <f t="shared" si="17"/>
        <v>64</v>
      </c>
      <c r="Q33" s="107">
        <f t="shared" si="17"/>
        <v>97</v>
      </c>
      <c r="R33" s="93">
        <f t="shared" si="18"/>
        <v>1</v>
      </c>
      <c r="S33" s="107">
        <f t="shared" si="18"/>
        <v>3</v>
      </c>
      <c r="T33" s="93">
        <f t="shared" si="19"/>
        <v>0</v>
      </c>
      <c r="U33" s="107">
        <f t="shared" si="19"/>
        <v>2</v>
      </c>
      <c r="V33" s="281"/>
      <c r="W33" s="282"/>
      <c r="X33" s="282"/>
      <c r="Y33" s="282"/>
      <c r="Z33" s="282"/>
      <c r="AA33" s="282"/>
      <c r="AB33" s="283"/>
      <c r="AC33" s="284">
        <f ca="1">IF(U33&lt;&gt;"","",IF(C33&lt;&gt;"","verlegt",IF(B33&lt;TODAY(),"offen","")))</f>
      </c>
      <c r="AD33" s="285"/>
      <c r="AE33" s="286">
        <f ca="1">IF(U33&lt;&gt;"","",IF(C33="","",IF(C33&lt;TODAY(),"offen","")))</f>
      </c>
      <c r="AF33" s="287"/>
      <c r="AG33" s="29">
        <f>IF(F33&gt;G33,1,0)</f>
        <v>0</v>
      </c>
      <c r="AH33" s="29">
        <f>IF(G33&gt;F33,1,0)</f>
        <v>1</v>
      </c>
      <c r="AI33" s="29">
        <f>IF(H33&gt;I33,1,0)</f>
        <v>0</v>
      </c>
      <c r="AJ33" s="29">
        <f>IF(I33&gt;H33,1,0)</f>
        <v>1</v>
      </c>
      <c r="AK33" s="29">
        <f>IF(J33&gt;K33,1,0)</f>
        <v>1</v>
      </c>
      <c r="AL33" s="29">
        <f>IF(K33&gt;J33,1,0)</f>
        <v>0</v>
      </c>
      <c r="AM33" s="29">
        <f>IF(L33&gt;M33,1,0)</f>
        <v>0</v>
      </c>
      <c r="AN33" s="29">
        <f>IF(M33&gt;L33,1,0)</f>
        <v>1</v>
      </c>
      <c r="AO33" s="29">
        <f>IF(N33&gt;O33,1,0)</f>
        <v>0</v>
      </c>
      <c r="AP33" s="29">
        <f>IF(O33&gt;N33,1,0)</f>
        <v>0</v>
      </c>
      <c r="AQ33" s="29"/>
      <c r="AR33" s="29"/>
      <c r="AS33" s="29"/>
      <c r="AT33" s="29"/>
      <c r="AU33" s="30"/>
      <c r="AV33" s="30"/>
    </row>
    <row r="34" spans="1:48" ht="13.5" thickBot="1">
      <c r="A34" s="95">
        <v>7</v>
      </c>
      <c r="B34" s="153">
        <v>39331</v>
      </c>
      <c r="C34" s="97"/>
      <c r="D34" s="98" t="str">
        <f>D33</f>
        <v>Kriegsfeld</v>
      </c>
      <c r="E34" s="99" t="str">
        <f>E15</f>
        <v>Roßbach</v>
      </c>
      <c r="F34" s="100">
        <v>23</v>
      </c>
      <c r="G34" s="101">
        <v>25</v>
      </c>
      <c r="H34" s="102">
        <v>20</v>
      </c>
      <c r="I34" s="103">
        <v>25</v>
      </c>
      <c r="J34" s="100">
        <v>17</v>
      </c>
      <c r="K34" s="101">
        <v>25</v>
      </c>
      <c r="L34" s="102"/>
      <c r="M34" s="103"/>
      <c r="N34" s="100"/>
      <c r="O34" s="101"/>
      <c r="P34" s="104">
        <f t="shared" si="17"/>
        <v>60</v>
      </c>
      <c r="Q34" s="108">
        <f t="shared" si="17"/>
        <v>75</v>
      </c>
      <c r="R34" s="104">
        <f t="shared" si="18"/>
        <v>0</v>
      </c>
      <c r="S34" s="108">
        <f t="shared" si="18"/>
        <v>3</v>
      </c>
      <c r="T34" s="104">
        <f t="shared" si="19"/>
        <v>0</v>
      </c>
      <c r="U34" s="108">
        <f t="shared" si="19"/>
        <v>2</v>
      </c>
      <c r="V34" s="274"/>
      <c r="W34" s="275"/>
      <c r="X34" s="275"/>
      <c r="Y34" s="275"/>
      <c r="Z34" s="275"/>
      <c r="AA34" s="275"/>
      <c r="AB34" s="276"/>
      <c r="AC34" s="277">
        <f ca="1">IF(U34&lt;&gt;"","",IF(C34&lt;&gt;"","verlegt",IF(B34&lt;TODAY(),"offen","")))</f>
      </c>
      <c r="AD34" s="278"/>
      <c r="AE34" s="279">
        <f ca="1">IF(U34&lt;&gt;"","",IF(C34="","",IF(C34&lt;TODAY(),"offen","")))</f>
      </c>
      <c r="AF34" s="280"/>
      <c r="AG34" s="29">
        <f>IF(F34&gt;G34,1,0)</f>
        <v>0</v>
      </c>
      <c r="AH34" s="29">
        <f>IF(G34&gt;F34,1,0)</f>
        <v>1</v>
      </c>
      <c r="AI34" s="29">
        <f>IF(H34&gt;I34,1,0)</f>
        <v>0</v>
      </c>
      <c r="AJ34" s="29">
        <f>IF(I34&gt;H34,1,0)</f>
        <v>1</v>
      </c>
      <c r="AK34" s="29">
        <f>IF(J34&gt;K34,1,0)</f>
        <v>0</v>
      </c>
      <c r="AL34" s="29">
        <f>IF(K34&gt;J34,1,0)</f>
        <v>1</v>
      </c>
      <c r="AM34" s="29">
        <f>IF(L34&gt;M34,1,0)</f>
        <v>0</v>
      </c>
      <c r="AN34" s="29">
        <f>IF(M34&gt;L34,1,0)</f>
        <v>0</v>
      </c>
      <c r="AO34" s="29">
        <f>IF(N34&gt;O34,1,0)</f>
        <v>0</v>
      </c>
      <c r="AP34" s="29">
        <f>IF(O34&gt;N34,1,0)</f>
        <v>0</v>
      </c>
      <c r="AQ34" s="29"/>
      <c r="AR34" s="29"/>
      <c r="AS34" s="29"/>
      <c r="AT34" s="29"/>
      <c r="AU34" s="30"/>
      <c r="AV34" s="30"/>
    </row>
    <row r="35" spans="22:48" ht="13.5" thickBot="1">
      <c r="V35" s="30"/>
      <c r="W35" s="30"/>
      <c r="X35" s="15"/>
      <c r="Y35" s="15"/>
      <c r="Z35" s="15"/>
      <c r="AA35" s="15"/>
      <c r="AB35" s="15"/>
      <c r="AC35" s="15"/>
      <c r="AE35" s="30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0"/>
      <c r="AV35" s="30"/>
    </row>
    <row r="36" spans="1:48" ht="12.75">
      <c r="A36" s="73">
        <v>6</v>
      </c>
      <c r="B36" s="155">
        <v>39254</v>
      </c>
      <c r="C36" s="75"/>
      <c r="D36" s="76" t="str">
        <f>E12</f>
        <v>Miesau</v>
      </c>
      <c r="E36" s="77" t="str">
        <f>E3</f>
        <v>Altenglan</v>
      </c>
      <c r="F36" s="78">
        <v>25</v>
      </c>
      <c r="G36" s="79">
        <v>0</v>
      </c>
      <c r="H36" s="80">
        <v>25</v>
      </c>
      <c r="I36" s="81">
        <v>0</v>
      </c>
      <c r="J36" s="78">
        <v>25</v>
      </c>
      <c r="K36" s="79">
        <v>0</v>
      </c>
      <c r="L36" s="80"/>
      <c r="M36" s="81"/>
      <c r="N36" s="78"/>
      <c r="O36" s="79"/>
      <c r="P36" s="82">
        <f aca="true" t="shared" si="20" ref="P36:Q39">IF(F36="","",F36+H36+J36+L36+N36)</f>
        <v>75</v>
      </c>
      <c r="Q36" s="106">
        <f t="shared" si="20"/>
        <v>0</v>
      </c>
      <c r="R36" s="82">
        <f aca="true" t="shared" si="21" ref="R36:S39">IF(F36="","",AG36+AI36+AK36+AM36+AO36)</f>
        <v>3</v>
      </c>
      <c r="S36" s="106">
        <f t="shared" si="21"/>
        <v>0</v>
      </c>
      <c r="T36" s="82">
        <f aca="true" t="shared" si="22" ref="T36:U39">IF(R36="","",IF(R36=3,2,0))</f>
        <v>2</v>
      </c>
      <c r="U36" s="106">
        <f t="shared" si="22"/>
        <v>0</v>
      </c>
      <c r="V36" s="288"/>
      <c r="W36" s="289"/>
      <c r="X36" s="289"/>
      <c r="Y36" s="289"/>
      <c r="Z36" s="289"/>
      <c r="AA36" s="289"/>
      <c r="AB36" s="290"/>
      <c r="AC36" s="291">
        <f ca="1">IF(U36&lt;&gt;"","",IF(C36&lt;&gt;"","verlegt",IF(B36&lt;TODAY(),"offen","")))</f>
      </c>
      <c r="AD36" s="292"/>
      <c r="AE36" s="293">
        <f ca="1">IF(U36&lt;&gt;"","",IF(C36="","",IF(C36&lt;TODAY(),"offen","")))</f>
      </c>
      <c r="AF36" s="294"/>
      <c r="AG36" s="29">
        <f>IF(F36&gt;G36,1,0)</f>
        <v>1</v>
      </c>
      <c r="AH36" s="29">
        <f>IF(G36&gt;F36,1,0)</f>
        <v>0</v>
      </c>
      <c r="AI36" s="29">
        <f>IF(H36&gt;I36,1,0)</f>
        <v>1</v>
      </c>
      <c r="AJ36" s="29">
        <f>IF(I36&gt;H36,1,0)</f>
        <v>0</v>
      </c>
      <c r="AK36" s="29">
        <f>IF(J36&gt;K36,1,0)</f>
        <v>1</v>
      </c>
      <c r="AL36" s="29">
        <f>IF(K36&gt;J36,1,0)</f>
        <v>0</v>
      </c>
      <c r="AM36" s="29">
        <f>IF(L36&gt;M36,1,0)</f>
        <v>0</v>
      </c>
      <c r="AN36" s="29">
        <f>IF(M36&gt;L36,1,0)</f>
        <v>0</v>
      </c>
      <c r="AO36" s="29">
        <f>IF(N36&gt;O36,1,0)</f>
        <v>0</v>
      </c>
      <c r="AP36" s="29">
        <f>IF(O36&gt;N36,1,0)</f>
        <v>0</v>
      </c>
      <c r="AQ36" s="29"/>
      <c r="AR36" s="29"/>
      <c r="AS36" s="29"/>
      <c r="AT36" s="29"/>
      <c r="AU36" s="30"/>
      <c r="AV36" s="30"/>
    </row>
    <row r="37" spans="1:48" ht="12.75">
      <c r="A37" s="84">
        <v>2</v>
      </c>
      <c r="B37" s="154">
        <v>39149</v>
      </c>
      <c r="C37" s="86"/>
      <c r="D37" s="87" t="str">
        <f>D36</f>
        <v>Miesau</v>
      </c>
      <c r="E37" s="88" t="str">
        <f>E6</f>
        <v>Katzweiler</v>
      </c>
      <c r="F37" s="89">
        <v>25</v>
      </c>
      <c r="G37" s="90">
        <v>13</v>
      </c>
      <c r="H37" s="91">
        <v>25</v>
      </c>
      <c r="I37" s="92">
        <v>14</v>
      </c>
      <c r="J37" s="89">
        <v>25</v>
      </c>
      <c r="K37" s="90">
        <v>16</v>
      </c>
      <c r="L37" s="91"/>
      <c r="M37" s="92"/>
      <c r="N37" s="89"/>
      <c r="O37" s="90"/>
      <c r="P37" s="93">
        <f t="shared" si="20"/>
        <v>75</v>
      </c>
      <c r="Q37" s="107">
        <f t="shared" si="20"/>
        <v>43</v>
      </c>
      <c r="R37" s="93">
        <f t="shared" si="21"/>
        <v>3</v>
      </c>
      <c r="S37" s="107">
        <f t="shared" si="21"/>
        <v>0</v>
      </c>
      <c r="T37" s="93">
        <f t="shared" si="22"/>
        <v>2</v>
      </c>
      <c r="U37" s="107">
        <f t="shared" si="22"/>
        <v>0</v>
      </c>
      <c r="V37" s="281"/>
      <c r="W37" s="282"/>
      <c r="X37" s="282"/>
      <c r="Y37" s="282"/>
      <c r="Z37" s="282"/>
      <c r="AA37" s="282"/>
      <c r="AB37" s="283"/>
      <c r="AC37" s="284">
        <f ca="1">IF(U37&lt;&gt;"","",IF(C37&lt;&gt;"","verlegt",IF(B37&lt;TODAY(),"offen","")))</f>
      </c>
      <c r="AD37" s="285"/>
      <c r="AE37" s="286">
        <f ca="1">IF(U37&lt;&gt;"","",IF(C37="","",IF(C37&lt;TODAY(),"offen","")))</f>
      </c>
      <c r="AF37" s="287"/>
      <c r="AG37" s="29">
        <f>IF(F37&gt;G37,1,0)</f>
        <v>1</v>
      </c>
      <c r="AH37" s="29">
        <f>IF(G37&gt;F37,1,0)</f>
        <v>0</v>
      </c>
      <c r="AI37" s="29">
        <f>IF(H37&gt;I37,1,0)</f>
        <v>1</v>
      </c>
      <c r="AJ37" s="29">
        <f>IF(I37&gt;H37,1,0)</f>
        <v>0</v>
      </c>
      <c r="AK37" s="29">
        <f>IF(J37&gt;K37,1,0)</f>
        <v>1</v>
      </c>
      <c r="AL37" s="29">
        <f>IF(K37&gt;J37,1,0)</f>
        <v>0</v>
      </c>
      <c r="AM37" s="29">
        <f>IF(L37&gt;M37,1,0)</f>
        <v>0</v>
      </c>
      <c r="AN37" s="29">
        <f>IF(M37&gt;L37,1,0)</f>
        <v>0</v>
      </c>
      <c r="AO37" s="29">
        <f>IF(N37&gt;O37,1,0)</f>
        <v>0</v>
      </c>
      <c r="AP37" s="29">
        <f>IF(O37&gt;N37,1,0)</f>
        <v>0</v>
      </c>
      <c r="AQ37" s="29"/>
      <c r="AR37" s="29"/>
      <c r="AS37" s="29"/>
      <c r="AT37" s="29"/>
      <c r="AU37" s="30"/>
      <c r="AV37" s="30"/>
    </row>
    <row r="38" spans="1:48" ht="12.75">
      <c r="A38" s="84">
        <v>8</v>
      </c>
      <c r="B38" s="154">
        <v>39352</v>
      </c>
      <c r="C38" s="86"/>
      <c r="D38" s="87" t="str">
        <f>D37</f>
        <v>Miesau</v>
      </c>
      <c r="E38" s="88" t="str">
        <f>E9</f>
        <v>Kriegsfeld</v>
      </c>
      <c r="F38" s="89">
        <v>25</v>
      </c>
      <c r="G38" s="90">
        <v>13</v>
      </c>
      <c r="H38" s="91">
        <v>25</v>
      </c>
      <c r="I38" s="92">
        <v>23</v>
      </c>
      <c r="J38" s="89">
        <v>25</v>
      </c>
      <c r="K38" s="90">
        <v>19</v>
      </c>
      <c r="L38" s="91"/>
      <c r="M38" s="92"/>
      <c r="N38" s="89"/>
      <c r="O38" s="90"/>
      <c r="P38" s="93">
        <f t="shared" si="20"/>
        <v>75</v>
      </c>
      <c r="Q38" s="107">
        <f t="shared" si="20"/>
        <v>55</v>
      </c>
      <c r="R38" s="93">
        <f t="shared" si="21"/>
        <v>3</v>
      </c>
      <c r="S38" s="107">
        <f t="shared" si="21"/>
        <v>0</v>
      </c>
      <c r="T38" s="93">
        <f t="shared" si="22"/>
        <v>2</v>
      </c>
      <c r="U38" s="107">
        <f t="shared" si="22"/>
        <v>0</v>
      </c>
      <c r="V38" s="281"/>
      <c r="W38" s="282"/>
      <c r="X38" s="282"/>
      <c r="Y38" s="282"/>
      <c r="Z38" s="282"/>
      <c r="AA38" s="282"/>
      <c r="AB38" s="283"/>
      <c r="AC38" s="284">
        <f ca="1">IF(U38&lt;&gt;"","",IF(C38&lt;&gt;"","verlegt",IF(B38&lt;TODAY(),"offen","")))</f>
      </c>
      <c r="AD38" s="285"/>
      <c r="AE38" s="286">
        <f ca="1">IF(U38&lt;&gt;"","",IF(C38="","",IF(C38&lt;TODAY(),"offen","")))</f>
      </c>
      <c r="AF38" s="287"/>
      <c r="AG38" s="29">
        <f>IF(F38&gt;G38,1,0)</f>
        <v>1</v>
      </c>
      <c r="AH38" s="29">
        <f>IF(G38&gt;F38,1,0)</f>
        <v>0</v>
      </c>
      <c r="AI38" s="29">
        <f>IF(H38&gt;I38,1,0)</f>
        <v>1</v>
      </c>
      <c r="AJ38" s="29">
        <f>IF(I38&gt;H38,1,0)</f>
        <v>0</v>
      </c>
      <c r="AK38" s="29">
        <f>IF(J38&gt;K38,1,0)</f>
        <v>1</v>
      </c>
      <c r="AL38" s="29">
        <f>IF(K38&gt;J38,1,0)</f>
        <v>0</v>
      </c>
      <c r="AM38" s="29">
        <f>IF(L38&gt;M38,1,0)</f>
        <v>0</v>
      </c>
      <c r="AN38" s="29">
        <f>IF(M38&gt;L38,1,0)</f>
        <v>0</v>
      </c>
      <c r="AO38" s="29">
        <f>IF(N38&gt;O38,1,0)</f>
        <v>0</v>
      </c>
      <c r="AP38" s="29">
        <f>IF(O38&gt;N38,1,0)</f>
        <v>0</v>
      </c>
      <c r="AQ38" s="29"/>
      <c r="AR38" s="29"/>
      <c r="AS38" s="29"/>
      <c r="AT38" s="29"/>
      <c r="AU38" s="30"/>
      <c r="AV38" s="30"/>
    </row>
    <row r="39" spans="1:48" ht="13.5" thickBot="1">
      <c r="A39" s="95">
        <v>10</v>
      </c>
      <c r="B39" s="153">
        <v>39394</v>
      </c>
      <c r="C39" s="97" t="s">
        <v>52</v>
      </c>
      <c r="D39" s="98" t="str">
        <f>D38</f>
        <v>Miesau</v>
      </c>
      <c r="E39" s="99" t="str">
        <f>E15</f>
        <v>Roßbach</v>
      </c>
      <c r="F39" s="100">
        <v>25</v>
      </c>
      <c r="G39" s="101">
        <v>0</v>
      </c>
      <c r="H39" s="102">
        <v>25</v>
      </c>
      <c r="I39" s="103">
        <v>0</v>
      </c>
      <c r="J39" s="100">
        <v>25</v>
      </c>
      <c r="K39" s="101">
        <v>0</v>
      </c>
      <c r="L39" s="102"/>
      <c r="M39" s="103"/>
      <c r="N39" s="100"/>
      <c r="O39" s="101"/>
      <c r="P39" s="104">
        <f t="shared" si="20"/>
        <v>75</v>
      </c>
      <c r="Q39" s="108">
        <f t="shared" si="20"/>
        <v>0</v>
      </c>
      <c r="R39" s="104">
        <f t="shared" si="21"/>
        <v>3</v>
      </c>
      <c r="S39" s="108">
        <f t="shared" si="21"/>
        <v>0</v>
      </c>
      <c r="T39" s="104">
        <f t="shared" si="22"/>
        <v>2</v>
      </c>
      <c r="U39" s="108">
        <f t="shared" si="22"/>
        <v>0</v>
      </c>
      <c r="V39" s="274"/>
      <c r="W39" s="275"/>
      <c r="X39" s="275"/>
      <c r="Y39" s="275"/>
      <c r="Z39" s="275"/>
      <c r="AA39" s="275"/>
      <c r="AB39" s="276"/>
      <c r="AC39" s="277">
        <f ca="1">IF(U39&lt;&gt;"","",IF(C39&lt;&gt;"","verlegt",IF(B39&lt;TODAY(),"offen","")))</f>
      </c>
      <c r="AD39" s="278"/>
      <c r="AE39" s="279">
        <f ca="1">IF(U39&lt;&gt;"","",IF(C39="","",IF(C39&lt;TODAY(),"offen","")))</f>
      </c>
      <c r="AF39" s="280"/>
      <c r="AG39" s="29">
        <f>IF(F39&gt;G39,1,0)</f>
        <v>1</v>
      </c>
      <c r="AH39" s="29">
        <f>IF(G39&gt;F39,1,0)</f>
        <v>0</v>
      </c>
      <c r="AI39" s="29">
        <f>IF(H39&gt;I39,1,0)</f>
        <v>1</v>
      </c>
      <c r="AJ39" s="29">
        <f>IF(I39&gt;H39,1,0)</f>
        <v>0</v>
      </c>
      <c r="AK39" s="29">
        <f>IF(J39&gt;K39,1,0)</f>
        <v>1</v>
      </c>
      <c r="AL39" s="29">
        <f>IF(K39&gt;J39,1,0)</f>
        <v>0</v>
      </c>
      <c r="AM39" s="29">
        <f>IF(L39&gt;M39,1,0)</f>
        <v>0</v>
      </c>
      <c r="AN39" s="29">
        <f>IF(M39&gt;L39,1,0)</f>
        <v>0</v>
      </c>
      <c r="AO39" s="29">
        <f>IF(N39&gt;O39,1,0)</f>
        <v>0</v>
      </c>
      <c r="AP39" s="29">
        <f>IF(O39&gt;N39,1,0)</f>
        <v>0</v>
      </c>
      <c r="AQ39" s="29"/>
      <c r="AR39" s="29"/>
      <c r="AS39" s="29"/>
      <c r="AT39" s="29"/>
      <c r="AU39" s="30"/>
      <c r="AV39" s="30"/>
    </row>
    <row r="40" spans="22:48" ht="13.5" thickBot="1">
      <c r="V40" s="30"/>
      <c r="W40" s="30"/>
      <c r="X40" s="15"/>
      <c r="Y40" s="15"/>
      <c r="Z40" s="15"/>
      <c r="AA40" s="15"/>
      <c r="AB40" s="15"/>
      <c r="AC40" s="15"/>
      <c r="AE40" s="30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30"/>
      <c r="AV40" s="30"/>
    </row>
    <row r="41" spans="1:48" ht="12.75">
      <c r="A41" s="73">
        <v>3</v>
      </c>
      <c r="B41" s="155">
        <v>39206</v>
      </c>
      <c r="C41" s="75"/>
      <c r="D41" s="76" t="str">
        <f>E15</f>
        <v>Roßbach</v>
      </c>
      <c r="E41" s="77" t="str">
        <f>E3</f>
        <v>Altenglan</v>
      </c>
      <c r="F41" s="78">
        <v>17</v>
      </c>
      <c r="G41" s="79">
        <v>25</v>
      </c>
      <c r="H41" s="80">
        <v>25</v>
      </c>
      <c r="I41" s="81">
        <v>18</v>
      </c>
      <c r="J41" s="78">
        <v>18</v>
      </c>
      <c r="K41" s="79">
        <v>25</v>
      </c>
      <c r="L41" s="80">
        <v>7</v>
      </c>
      <c r="M41" s="81">
        <v>25</v>
      </c>
      <c r="N41" s="78"/>
      <c r="O41" s="79"/>
      <c r="P41" s="82">
        <f aca="true" t="shared" si="23" ref="P41:Q44">IF(F41="","",F41+H41+J41+L41+N41)</f>
        <v>67</v>
      </c>
      <c r="Q41" s="106">
        <f t="shared" si="23"/>
        <v>93</v>
      </c>
      <c r="R41" s="82">
        <f aca="true" t="shared" si="24" ref="R41:S44">IF(F41="","",AG41+AI41+AK41+AM41+AO41)</f>
        <v>1</v>
      </c>
      <c r="S41" s="106">
        <f t="shared" si="24"/>
        <v>3</v>
      </c>
      <c r="T41" s="82">
        <f aca="true" t="shared" si="25" ref="T41:U44">IF(R41="","",IF(R41=3,2,0))</f>
        <v>0</v>
      </c>
      <c r="U41" s="106">
        <f t="shared" si="25"/>
        <v>2</v>
      </c>
      <c r="V41" s="288"/>
      <c r="W41" s="289"/>
      <c r="X41" s="289"/>
      <c r="Y41" s="289"/>
      <c r="Z41" s="289"/>
      <c r="AA41" s="289"/>
      <c r="AB41" s="290"/>
      <c r="AC41" s="291">
        <f ca="1">IF(U41&lt;&gt;"","",IF(C41&lt;&gt;"","verlegt",IF(B41&lt;TODAY(),"offen","")))</f>
      </c>
      <c r="AD41" s="292"/>
      <c r="AE41" s="293">
        <f ca="1">IF(U41&lt;&gt;"","",IF(C41="","",IF(C41&lt;TODAY(),"offen","")))</f>
      </c>
      <c r="AF41" s="294"/>
      <c r="AG41" s="29">
        <f>IF(F41&gt;G41,1,0)</f>
        <v>0</v>
      </c>
      <c r="AH41" s="29">
        <f>IF(G41&gt;F41,1,0)</f>
        <v>1</v>
      </c>
      <c r="AI41" s="29">
        <f>IF(H41&gt;I41,1,0)</f>
        <v>1</v>
      </c>
      <c r="AJ41" s="29">
        <f>IF(I41&gt;H41,1,0)</f>
        <v>0</v>
      </c>
      <c r="AK41" s="29">
        <f>IF(J41&gt;K41,1,0)</f>
        <v>0</v>
      </c>
      <c r="AL41" s="29">
        <f>IF(K41&gt;J41,1,0)</f>
        <v>1</v>
      </c>
      <c r="AM41" s="29">
        <f>IF(L41&gt;M41,1,0)</f>
        <v>0</v>
      </c>
      <c r="AN41" s="29">
        <f>IF(M41&gt;L41,1,0)</f>
        <v>1</v>
      </c>
      <c r="AO41" s="29">
        <f>IF(N41&gt;O41,1,0)</f>
        <v>0</v>
      </c>
      <c r="AP41" s="29">
        <f>IF(O41&gt;N41,1,0)</f>
        <v>0</v>
      </c>
      <c r="AQ41" s="29"/>
      <c r="AR41" s="29"/>
      <c r="AS41" s="29"/>
      <c r="AT41" s="29"/>
      <c r="AU41" s="30"/>
      <c r="AV41" s="30"/>
    </row>
    <row r="42" spans="1:48" ht="12.75">
      <c r="A42" s="84">
        <v>5</v>
      </c>
      <c r="B42" s="154">
        <v>39234</v>
      </c>
      <c r="C42" s="156">
        <v>39387</v>
      </c>
      <c r="D42" s="87" t="str">
        <f>D41</f>
        <v>Roßbach</v>
      </c>
      <c r="E42" s="88" t="str">
        <f>E6</f>
        <v>Katzweiler</v>
      </c>
      <c r="F42" s="89">
        <v>25</v>
      </c>
      <c r="G42" s="90">
        <v>16</v>
      </c>
      <c r="H42" s="91">
        <v>25</v>
      </c>
      <c r="I42" s="92">
        <v>11</v>
      </c>
      <c r="J42" s="89">
        <v>25</v>
      </c>
      <c r="K42" s="90">
        <v>21</v>
      </c>
      <c r="L42" s="91"/>
      <c r="M42" s="92"/>
      <c r="N42" s="89"/>
      <c r="O42" s="90"/>
      <c r="P42" s="93">
        <f t="shared" si="23"/>
        <v>75</v>
      </c>
      <c r="Q42" s="107">
        <f t="shared" si="23"/>
        <v>48</v>
      </c>
      <c r="R42" s="93">
        <f t="shared" si="24"/>
        <v>3</v>
      </c>
      <c r="S42" s="107">
        <f t="shared" si="24"/>
        <v>0</v>
      </c>
      <c r="T42" s="93">
        <f t="shared" si="25"/>
        <v>2</v>
      </c>
      <c r="U42" s="107">
        <f t="shared" si="25"/>
        <v>0</v>
      </c>
      <c r="V42" s="281"/>
      <c r="W42" s="282"/>
      <c r="X42" s="282"/>
      <c r="Y42" s="282"/>
      <c r="Z42" s="282"/>
      <c r="AA42" s="282"/>
      <c r="AB42" s="283"/>
      <c r="AC42" s="284">
        <f ca="1">IF(U42&lt;&gt;"","",IF(C42&lt;&gt;"","verlegt",IF(B42&lt;TODAY(),"offen","")))</f>
      </c>
      <c r="AD42" s="285"/>
      <c r="AE42" s="286">
        <f ca="1">IF(U42&lt;&gt;"","",IF(C42="","",IF(C42&lt;TODAY(),"offen","")))</f>
      </c>
      <c r="AF42" s="287"/>
      <c r="AG42" s="29">
        <f>IF(F42&gt;G42,1,0)</f>
        <v>1</v>
      </c>
      <c r="AH42" s="29">
        <f>IF(G42&gt;F42,1,0)</f>
        <v>0</v>
      </c>
      <c r="AI42" s="29">
        <f>IF(H42&gt;I42,1,0)</f>
        <v>1</v>
      </c>
      <c r="AJ42" s="29">
        <f>IF(I42&gt;H42,1,0)</f>
        <v>0</v>
      </c>
      <c r="AK42" s="29">
        <f>IF(J42&gt;K42,1,0)</f>
        <v>1</v>
      </c>
      <c r="AL42" s="29">
        <f>IF(K42&gt;J42,1,0)</f>
        <v>0</v>
      </c>
      <c r="AM42" s="29">
        <f>IF(L42&gt;M42,1,0)</f>
        <v>0</v>
      </c>
      <c r="AN42" s="29">
        <f>IF(M42&gt;L42,1,0)</f>
        <v>0</v>
      </c>
      <c r="AO42" s="29">
        <f>IF(N42&gt;O42,1,0)</f>
        <v>0</v>
      </c>
      <c r="AP42" s="29">
        <f>IF(O42&gt;N42,1,0)</f>
        <v>0</v>
      </c>
      <c r="AQ42" s="29"/>
      <c r="AR42" s="29"/>
      <c r="AS42" s="29"/>
      <c r="AT42" s="29"/>
      <c r="AU42" s="30"/>
      <c r="AV42" s="30"/>
    </row>
    <row r="43" spans="1:48" ht="12.75">
      <c r="A43" s="84">
        <v>2</v>
      </c>
      <c r="B43" s="154">
        <v>39150</v>
      </c>
      <c r="C43" s="86"/>
      <c r="D43" s="87" t="str">
        <f>D42</f>
        <v>Roßbach</v>
      </c>
      <c r="E43" s="88" t="str">
        <f>E9</f>
        <v>Kriegsfeld</v>
      </c>
      <c r="F43" s="89">
        <v>25</v>
      </c>
      <c r="G43" s="90">
        <v>21</v>
      </c>
      <c r="H43" s="91">
        <v>6</v>
      </c>
      <c r="I43" s="92">
        <v>25</v>
      </c>
      <c r="J43" s="89">
        <v>24</v>
      </c>
      <c r="K43" s="90">
        <v>26</v>
      </c>
      <c r="L43" s="91">
        <v>25</v>
      </c>
      <c r="M43" s="92">
        <v>19</v>
      </c>
      <c r="N43" s="89">
        <v>12</v>
      </c>
      <c r="O43" s="90">
        <v>15</v>
      </c>
      <c r="P43" s="93">
        <f t="shared" si="23"/>
        <v>92</v>
      </c>
      <c r="Q43" s="107">
        <f t="shared" si="23"/>
        <v>106</v>
      </c>
      <c r="R43" s="93">
        <f t="shared" si="24"/>
        <v>2</v>
      </c>
      <c r="S43" s="107">
        <f t="shared" si="24"/>
        <v>3</v>
      </c>
      <c r="T43" s="93">
        <f t="shared" si="25"/>
        <v>0</v>
      </c>
      <c r="U43" s="107">
        <f t="shared" si="25"/>
        <v>2</v>
      </c>
      <c r="V43" s="281"/>
      <c r="W43" s="282"/>
      <c r="X43" s="282"/>
      <c r="Y43" s="282"/>
      <c r="Z43" s="282"/>
      <c r="AA43" s="282"/>
      <c r="AB43" s="283"/>
      <c r="AC43" s="284">
        <f ca="1">IF(U43&lt;&gt;"","",IF(C43&lt;&gt;"","verlegt",IF(B43&lt;TODAY(),"offen","")))</f>
      </c>
      <c r="AD43" s="285"/>
      <c r="AE43" s="286">
        <f ca="1">IF(U43&lt;&gt;"","",IF(C43="","",IF(C43&lt;TODAY(),"offen","")))</f>
      </c>
      <c r="AF43" s="287"/>
      <c r="AG43" s="29">
        <f>IF(F43&gt;G43,1,0)</f>
        <v>1</v>
      </c>
      <c r="AH43" s="29">
        <f>IF(G43&gt;F43,1,0)</f>
        <v>0</v>
      </c>
      <c r="AI43" s="29">
        <f>IF(H43&gt;I43,1,0)</f>
        <v>0</v>
      </c>
      <c r="AJ43" s="29">
        <f>IF(I43&gt;H43,1,0)</f>
        <v>1</v>
      </c>
      <c r="AK43" s="29">
        <f>IF(J43&gt;K43,1,0)</f>
        <v>0</v>
      </c>
      <c r="AL43" s="29">
        <f>IF(K43&gt;J43,1,0)</f>
        <v>1</v>
      </c>
      <c r="AM43" s="29">
        <f>IF(L43&gt;M43,1,0)</f>
        <v>1</v>
      </c>
      <c r="AN43" s="29">
        <f>IF(M43&gt;L43,1,0)</f>
        <v>0</v>
      </c>
      <c r="AO43" s="29">
        <f>IF(N43&gt;O43,1,0)</f>
        <v>0</v>
      </c>
      <c r="AP43" s="29">
        <f>IF(O43&gt;N43,1,0)</f>
        <v>1</v>
      </c>
      <c r="AQ43" s="29"/>
      <c r="AR43" s="29"/>
      <c r="AS43" s="29"/>
      <c r="AT43" s="29"/>
      <c r="AU43" s="30"/>
      <c r="AV43" s="30"/>
    </row>
    <row r="44" spans="1:48" ht="13.5" thickBot="1">
      <c r="A44" s="95">
        <v>4</v>
      </c>
      <c r="B44" s="153">
        <v>39220</v>
      </c>
      <c r="C44" s="97"/>
      <c r="D44" s="98" t="str">
        <f>D43</f>
        <v>Roßbach</v>
      </c>
      <c r="E44" s="99" t="str">
        <f>E12</f>
        <v>Miesau</v>
      </c>
      <c r="F44" s="100">
        <v>16</v>
      </c>
      <c r="G44" s="101">
        <v>25</v>
      </c>
      <c r="H44" s="102">
        <v>22</v>
      </c>
      <c r="I44" s="103">
        <v>25</v>
      </c>
      <c r="J44" s="100">
        <v>20</v>
      </c>
      <c r="K44" s="101">
        <v>25</v>
      </c>
      <c r="L44" s="102"/>
      <c r="M44" s="103"/>
      <c r="N44" s="100"/>
      <c r="O44" s="101"/>
      <c r="P44" s="104">
        <f t="shared" si="23"/>
        <v>58</v>
      </c>
      <c r="Q44" s="108">
        <f t="shared" si="23"/>
        <v>75</v>
      </c>
      <c r="R44" s="104">
        <f t="shared" si="24"/>
        <v>0</v>
      </c>
      <c r="S44" s="108">
        <f t="shared" si="24"/>
        <v>3</v>
      </c>
      <c r="T44" s="104">
        <f t="shared" si="25"/>
        <v>0</v>
      </c>
      <c r="U44" s="108">
        <f t="shared" si="25"/>
        <v>2</v>
      </c>
      <c r="V44" s="274"/>
      <c r="W44" s="275"/>
      <c r="X44" s="275"/>
      <c r="Y44" s="275"/>
      <c r="Z44" s="275"/>
      <c r="AA44" s="275"/>
      <c r="AB44" s="276"/>
      <c r="AC44" s="277">
        <f ca="1">IF(U44&lt;&gt;"","",IF(C44&lt;&gt;"","verlegt",IF(B44&lt;TODAY(),"offen","")))</f>
      </c>
      <c r="AD44" s="278"/>
      <c r="AE44" s="279">
        <f ca="1">IF(U44&lt;&gt;"","",IF(C44="","",IF(C44&lt;TODAY(),"offen","")))</f>
      </c>
      <c r="AF44" s="280"/>
      <c r="AG44" s="29">
        <f>IF(F44&gt;G44,1,0)</f>
        <v>0</v>
      </c>
      <c r="AH44" s="29">
        <f>IF(G44&gt;F44,1,0)</f>
        <v>1</v>
      </c>
      <c r="AI44" s="29">
        <f>IF(H44&gt;I44,1,0)</f>
        <v>0</v>
      </c>
      <c r="AJ44" s="29">
        <f>IF(I44&gt;H44,1,0)</f>
        <v>1</v>
      </c>
      <c r="AK44" s="29">
        <f>IF(J44&gt;K44,1,0)</f>
        <v>0</v>
      </c>
      <c r="AL44" s="29">
        <f>IF(K44&gt;J44,1,0)</f>
        <v>1</v>
      </c>
      <c r="AM44" s="29">
        <f>IF(L44&gt;M44,1,0)</f>
        <v>0</v>
      </c>
      <c r="AN44" s="29">
        <f>IF(M44&gt;L44,1,0)</f>
        <v>0</v>
      </c>
      <c r="AO44" s="29">
        <f>IF(N44&gt;O44,1,0)</f>
        <v>0</v>
      </c>
      <c r="AP44" s="29">
        <f>IF(O44&gt;N44,1,0)</f>
        <v>0</v>
      </c>
      <c r="AQ44" s="29"/>
      <c r="AR44" s="29"/>
      <c r="AS44" s="29"/>
      <c r="AT44" s="29"/>
      <c r="AU44" s="30"/>
      <c r="AV44" s="30"/>
    </row>
    <row r="45" spans="22:48" ht="12.75">
      <c r="V45" s="15"/>
      <c r="W45" s="15"/>
      <c r="X45" s="15"/>
      <c r="Y45" s="15"/>
      <c r="Z45" s="15"/>
      <c r="AA45" s="15"/>
      <c r="AB45" s="15"/>
      <c r="AC45" s="109"/>
      <c r="AD45" s="109"/>
      <c r="AE45" s="30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0"/>
      <c r="AV45" s="30"/>
    </row>
    <row r="46" spans="29:46" ht="12.75">
      <c r="AC46" s="109"/>
      <c r="AD46" s="10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</row>
    <row r="47" spans="29:46" ht="12.75">
      <c r="AC47" s="109"/>
      <c r="AD47" s="10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32:46" ht="12.75"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32:46" ht="12.75"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32:46" ht="12.75"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32:46" ht="12.75"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32:46" ht="12.75"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32:46" ht="12.75"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</row>
    <row r="54" spans="32:46" ht="12.75"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</row>
    <row r="55" spans="32:46" ht="12.75"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32:46" ht="12.75"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</row>
    <row r="57" spans="32:46" ht="12.75"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</row>
    <row r="58" spans="32:46" ht="12.75"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</sheetData>
  <sheetProtection/>
  <mergeCells count="90">
    <mergeCell ref="F1:G1"/>
    <mergeCell ref="H1:I1"/>
    <mergeCell ref="J1:K1"/>
    <mergeCell ref="L1:M1"/>
    <mergeCell ref="N1:O1"/>
    <mergeCell ref="P1:Q1"/>
    <mergeCell ref="R1:S1"/>
    <mergeCell ref="T1:U1"/>
    <mergeCell ref="F2:G2"/>
    <mergeCell ref="H2:I2"/>
    <mergeCell ref="J2:K2"/>
    <mergeCell ref="L2:M2"/>
    <mergeCell ref="N2:O2"/>
    <mergeCell ref="P2:Q2"/>
    <mergeCell ref="R2:S2"/>
    <mergeCell ref="T2:U2"/>
    <mergeCell ref="E3:E5"/>
    <mergeCell ref="E6:E8"/>
    <mergeCell ref="E9:E11"/>
    <mergeCell ref="E12:E14"/>
    <mergeCell ref="E15:E17"/>
    <mergeCell ref="F19:G19"/>
    <mergeCell ref="H19:I19"/>
    <mergeCell ref="J19:K19"/>
    <mergeCell ref="L19:M19"/>
    <mergeCell ref="N19:O19"/>
    <mergeCell ref="P19:Q19"/>
    <mergeCell ref="R19:S19"/>
    <mergeCell ref="T19:U19"/>
    <mergeCell ref="V19:AC19"/>
    <mergeCell ref="V21:AB21"/>
    <mergeCell ref="AC21:AD21"/>
    <mergeCell ref="AE21:AF21"/>
    <mergeCell ref="V22:AB22"/>
    <mergeCell ref="AC22:AD22"/>
    <mergeCell ref="AE22:AF22"/>
    <mergeCell ref="V23:AB23"/>
    <mergeCell ref="AC23:AD23"/>
    <mergeCell ref="AE23:AF23"/>
    <mergeCell ref="V24:AB24"/>
    <mergeCell ref="AC24:AD24"/>
    <mergeCell ref="AE24:AF24"/>
    <mergeCell ref="V26:AB26"/>
    <mergeCell ref="AC26:AD26"/>
    <mergeCell ref="AE26:AF26"/>
    <mergeCell ref="V27:AB27"/>
    <mergeCell ref="AC27:AD27"/>
    <mergeCell ref="AE27:AF27"/>
    <mergeCell ref="V28:AB28"/>
    <mergeCell ref="AC28:AD28"/>
    <mergeCell ref="AE28:AF28"/>
    <mergeCell ref="V29:AB29"/>
    <mergeCell ref="AC29:AD29"/>
    <mergeCell ref="AE29:AF29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6:AB36"/>
    <mergeCell ref="AC36:AD36"/>
    <mergeCell ref="AE36:AF36"/>
    <mergeCell ref="V37:AB37"/>
    <mergeCell ref="AC37:AD37"/>
    <mergeCell ref="AE37:AF37"/>
    <mergeCell ref="V38:AB38"/>
    <mergeCell ref="AC38:AD38"/>
    <mergeCell ref="AE38:AF38"/>
    <mergeCell ref="V39:AB39"/>
    <mergeCell ref="AC39:AD39"/>
    <mergeCell ref="AE39:AF39"/>
    <mergeCell ref="V41:AB41"/>
    <mergeCell ref="AC41:AD41"/>
    <mergeCell ref="AE41:AF41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">
      <selection activeCell="U1" sqref="A1:U16384"/>
    </sheetView>
  </sheetViews>
  <sheetFormatPr defaultColWidth="11.421875" defaultRowHeight="12.75"/>
  <cols>
    <col min="1" max="1" width="6.7109375" style="14" bestFit="1" customWidth="1"/>
    <col min="2" max="2" width="7.7109375" style="0" bestFit="1" customWidth="1"/>
    <col min="3" max="3" width="9.8515625" style="15" bestFit="1" customWidth="1"/>
    <col min="4" max="5" width="17.8515625" style="0" bestFit="1" customWidth="1"/>
    <col min="6" max="7" width="4.00390625" style="0" bestFit="1" customWidth="1"/>
    <col min="8" max="8" width="3.140625" style="0" bestFit="1" customWidth="1"/>
    <col min="9" max="9" width="4.00390625" style="0" bestFit="1" customWidth="1"/>
    <col min="10" max="13" width="3.140625" style="0" bestFit="1" customWidth="1"/>
    <col min="14" max="19" width="4.00390625" style="0" bestFit="1" customWidth="1"/>
    <col min="20" max="20" width="4.57421875" style="0" bestFit="1" customWidth="1"/>
    <col min="21" max="21" width="3.28125" style="0" bestFit="1" customWidth="1"/>
    <col min="22" max="29" width="4.7109375" style="0" customWidth="1"/>
    <col min="30" max="30" width="5.7109375" style="0" customWidth="1"/>
    <col min="31" max="33" width="4.7109375" style="0" customWidth="1"/>
    <col min="34" max="34" width="4.7109375" style="15" customWidth="1"/>
    <col min="35" max="54" width="4.7109375" style="0" customWidth="1"/>
  </cols>
  <sheetData>
    <row r="1" spans="3:51" s="1" customFormat="1" ht="12.75" customHeight="1" thickBot="1">
      <c r="C1" s="2"/>
      <c r="D1" s="3"/>
      <c r="E1" s="3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U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4"/>
      <c r="AT1" s="4"/>
      <c r="AU1" s="4"/>
      <c r="AV1" s="4"/>
      <c r="AW1" s="4"/>
      <c r="AX1" s="4"/>
      <c r="AY1" s="5"/>
    </row>
    <row r="2" spans="1:54" ht="85.5" customHeight="1" thickBot="1">
      <c r="A2" s="6"/>
      <c r="B2" s="6"/>
      <c r="C2" s="7"/>
      <c r="D2" s="8"/>
      <c r="E2" s="9" t="s">
        <v>53</v>
      </c>
      <c r="F2" s="299" t="str">
        <f>E3</f>
        <v>TFC KL/Hochspeyer</v>
      </c>
      <c r="G2" s="300"/>
      <c r="H2" s="322" t="str">
        <f>E6</f>
        <v>Miesenbach</v>
      </c>
      <c r="I2" s="323"/>
      <c r="J2" s="299" t="str">
        <f>E9</f>
        <v>Rodenbach</v>
      </c>
      <c r="K2" s="300"/>
      <c r="L2" s="322" t="str">
        <f>E12</f>
        <v>Weilerbach</v>
      </c>
      <c r="M2" s="324"/>
      <c r="N2" s="321" t="s">
        <v>0</v>
      </c>
      <c r="O2" s="312"/>
      <c r="P2" s="313" t="s">
        <v>1</v>
      </c>
      <c r="Q2" s="314"/>
      <c r="R2" s="307" t="s">
        <v>2</v>
      </c>
      <c r="S2" s="308"/>
      <c r="T2" s="10" t="s">
        <v>3</v>
      </c>
      <c r="U2" s="11" t="s">
        <v>4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3"/>
      <c r="AK2" s="13"/>
      <c r="AL2" s="13"/>
      <c r="AM2" s="13"/>
      <c r="AN2" s="13"/>
      <c r="AO2" s="13"/>
      <c r="AP2" s="13"/>
      <c r="AQ2" s="13"/>
      <c r="AR2" s="12"/>
      <c r="AS2" s="13"/>
      <c r="AT2" s="13"/>
      <c r="AU2" s="13"/>
      <c r="AV2" s="13"/>
      <c r="AW2" s="13"/>
      <c r="AX2" s="13"/>
      <c r="AY2" s="12"/>
      <c r="AZ2" s="6"/>
      <c r="BA2" s="6"/>
      <c r="BB2" s="6"/>
    </row>
    <row r="3" spans="4:51" ht="12.75" customHeight="1">
      <c r="D3" s="16"/>
      <c r="E3" s="296" t="s">
        <v>25</v>
      </c>
      <c r="F3" s="17" t="s">
        <v>5</v>
      </c>
      <c r="G3" s="18" t="s">
        <v>5</v>
      </c>
      <c r="H3" s="19">
        <f>P18</f>
        <v>92</v>
      </c>
      <c r="I3" s="20">
        <f>Q18</f>
        <v>108</v>
      </c>
      <c r="J3" s="21">
        <f>P19</f>
        <v>75</v>
      </c>
      <c r="K3" s="22">
        <f>Q19</f>
        <v>38</v>
      </c>
      <c r="L3" s="19">
        <f>P20</f>
        <v>75</v>
      </c>
      <c r="M3" s="20">
        <f>Q20</f>
        <v>31</v>
      </c>
      <c r="N3" s="226">
        <f aca="true" t="shared" si="0" ref="N3:O5">SUM(H3,J3,L3,,,,,,,)</f>
        <v>242</v>
      </c>
      <c r="O3" s="227">
        <f t="shared" si="0"/>
        <v>177</v>
      </c>
      <c r="P3" s="227">
        <f>SUM(G6,G9,G12,,,,,,,)</f>
        <v>252</v>
      </c>
      <c r="Q3" s="228">
        <f>SUM(F6,F9,F12,,,,,,,)</f>
        <v>172</v>
      </c>
      <c r="R3" s="25">
        <f>N3+P3</f>
        <v>494</v>
      </c>
      <c r="S3" s="26">
        <f aca="true" t="shared" si="1" ref="S3:S14">O3+Q3</f>
        <v>349</v>
      </c>
      <c r="T3" s="110">
        <f>R3-S3</f>
        <v>145</v>
      </c>
      <c r="U3" s="28">
        <f>IF(X4&lt;X13,AJ4,AJ4-1)</f>
        <v>1</v>
      </c>
      <c r="V3" s="29">
        <f>R5*100-S5</f>
        <v>1200</v>
      </c>
      <c r="W3" s="29">
        <f>T4</f>
        <v>14</v>
      </c>
      <c r="X3" s="29">
        <f>R4</f>
        <v>18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0"/>
      <c r="AP3" s="30"/>
      <c r="AQ3" s="30"/>
      <c r="AR3" s="29"/>
      <c r="AS3" s="30"/>
      <c r="AT3" s="30"/>
      <c r="AU3" s="30"/>
      <c r="AV3" s="30"/>
      <c r="AW3" s="30"/>
      <c r="AX3" s="30"/>
      <c r="AY3" s="29"/>
    </row>
    <row r="4" spans="4:51" ht="12.75" customHeight="1">
      <c r="D4" s="16"/>
      <c r="E4" s="297"/>
      <c r="F4" s="31" t="s">
        <v>5</v>
      </c>
      <c r="G4" s="32" t="s">
        <v>5</v>
      </c>
      <c r="H4" s="33">
        <f>R18</f>
        <v>3</v>
      </c>
      <c r="I4" s="34">
        <f>S18</f>
        <v>2</v>
      </c>
      <c r="J4" s="35">
        <f>R19</f>
        <v>3</v>
      </c>
      <c r="K4" s="36">
        <f>S19</f>
        <v>0</v>
      </c>
      <c r="L4" s="33">
        <f>R20</f>
        <v>3</v>
      </c>
      <c r="M4" s="34">
        <f>S20</f>
        <v>0</v>
      </c>
      <c r="N4" s="229">
        <f t="shared" si="0"/>
        <v>9</v>
      </c>
      <c r="O4" s="230">
        <f t="shared" si="0"/>
        <v>2</v>
      </c>
      <c r="P4" s="230">
        <f>SUM(G7,G10,G13,,,,,,,)</f>
        <v>9</v>
      </c>
      <c r="Q4" s="231">
        <f>SUM(F7,F10,F13,,,,,,,)</f>
        <v>2</v>
      </c>
      <c r="R4" s="39">
        <f aca="true" t="shared" si="2" ref="R4:R14">N4+P4</f>
        <v>18</v>
      </c>
      <c r="S4" s="40">
        <f t="shared" si="1"/>
        <v>4</v>
      </c>
      <c r="T4" s="111">
        <f>R4-S4</f>
        <v>14</v>
      </c>
      <c r="U4" s="42"/>
      <c r="V4" s="29"/>
      <c r="W4" s="43"/>
      <c r="X4" s="43">
        <f>V3*10000+W3*100+X3</f>
        <v>12001418</v>
      </c>
      <c r="Y4" s="29"/>
      <c r="Z4" s="29"/>
      <c r="AA4" s="29"/>
      <c r="AB4" s="29">
        <f>IF(X4&lt;X7,11,10)</f>
        <v>10</v>
      </c>
      <c r="AC4" s="29">
        <f>IF(X4&lt;X10,AB4,AB4-1)</f>
        <v>9</v>
      </c>
      <c r="AD4" s="29">
        <f aca="true" t="shared" si="3" ref="AD4:AJ4">AC4-1</f>
        <v>8</v>
      </c>
      <c r="AE4" s="29">
        <f t="shared" si="3"/>
        <v>7</v>
      </c>
      <c r="AF4" s="29">
        <f t="shared" si="3"/>
        <v>6</v>
      </c>
      <c r="AG4" s="29">
        <f t="shared" si="3"/>
        <v>5</v>
      </c>
      <c r="AH4" s="29">
        <f t="shared" si="3"/>
        <v>4</v>
      </c>
      <c r="AI4" s="29">
        <f t="shared" si="3"/>
        <v>3</v>
      </c>
      <c r="AJ4" s="29">
        <f t="shared" si="3"/>
        <v>2</v>
      </c>
      <c r="AK4" s="29"/>
      <c r="AL4" s="29"/>
      <c r="AM4" s="29"/>
      <c r="AN4" s="29"/>
      <c r="AR4" s="29"/>
      <c r="AX4" s="30"/>
      <c r="AY4" s="29"/>
    </row>
    <row r="5" spans="4:51" ht="12.75" customHeight="1" thickBot="1">
      <c r="D5" s="16"/>
      <c r="E5" s="298"/>
      <c r="F5" s="44" t="s">
        <v>5</v>
      </c>
      <c r="G5" s="45" t="s">
        <v>5</v>
      </c>
      <c r="H5" s="46">
        <f>T18</f>
        <v>2</v>
      </c>
      <c r="I5" s="47">
        <f>U18</f>
        <v>0</v>
      </c>
      <c r="J5" s="48">
        <f>T19</f>
        <v>2</v>
      </c>
      <c r="K5" s="49">
        <f>U19</f>
        <v>0</v>
      </c>
      <c r="L5" s="46">
        <f>T20</f>
        <v>2</v>
      </c>
      <c r="M5" s="47">
        <f>U20</f>
        <v>0</v>
      </c>
      <c r="N5" s="232">
        <f t="shared" si="0"/>
        <v>6</v>
      </c>
      <c r="O5" s="233">
        <f t="shared" si="0"/>
        <v>0</v>
      </c>
      <c r="P5" s="233">
        <f>SUM(G8,G11,G14,,,,,,,)</f>
        <v>6</v>
      </c>
      <c r="Q5" s="234">
        <f>SUM(F8,F11,F14,,,,,,,)</f>
        <v>0</v>
      </c>
      <c r="R5" s="52">
        <f t="shared" si="2"/>
        <v>12</v>
      </c>
      <c r="S5" s="53">
        <f t="shared" si="1"/>
        <v>0</v>
      </c>
      <c r="T5" s="112"/>
      <c r="U5" s="55"/>
      <c r="V5" s="29"/>
      <c r="W5" s="43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R5" s="29"/>
      <c r="AX5" s="30"/>
      <c r="AY5" s="29"/>
    </row>
    <row r="6" spans="4:51" ht="12.75" customHeight="1">
      <c r="D6" s="16"/>
      <c r="E6" s="296" t="s">
        <v>26</v>
      </c>
      <c r="F6" s="19">
        <f>P22</f>
        <v>100</v>
      </c>
      <c r="G6" s="23">
        <f>Q22</f>
        <v>102</v>
      </c>
      <c r="H6" s="56" t="s">
        <v>5</v>
      </c>
      <c r="I6" s="57" t="s">
        <v>5</v>
      </c>
      <c r="J6" s="19">
        <f>P23</f>
        <v>75</v>
      </c>
      <c r="K6" s="23">
        <f>Q23</f>
        <v>39</v>
      </c>
      <c r="L6" s="56">
        <f>P24</f>
        <v>75</v>
      </c>
      <c r="M6" s="113">
        <f>Q24</f>
        <v>21</v>
      </c>
      <c r="N6" s="235">
        <f aca="true" t="shared" si="4" ref="N6:O8">SUM(F6,J6,L6,,,,,,,)</f>
        <v>250</v>
      </c>
      <c r="O6" s="236">
        <f t="shared" si="4"/>
        <v>162</v>
      </c>
      <c r="P6" s="236">
        <f>SUM(I3,I9,I12,,,,,,,)</f>
        <v>186</v>
      </c>
      <c r="Q6" s="237">
        <f>SUM(H3,H9,H12,,,,,,,)</f>
        <v>120</v>
      </c>
      <c r="R6" s="60">
        <f t="shared" si="2"/>
        <v>436</v>
      </c>
      <c r="S6" s="26">
        <f t="shared" si="1"/>
        <v>282</v>
      </c>
      <c r="T6" s="110">
        <f aca="true" t="shared" si="5" ref="T6:T13">R6-S6</f>
        <v>154</v>
      </c>
      <c r="U6" s="28">
        <f>IF(X7&lt;X4,AJ7,AJ7-1)</f>
        <v>2</v>
      </c>
      <c r="V6" s="29">
        <f>R8*100-S8</f>
        <v>796</v>
      </c>
      <c r="W6" s="29">
        <f>T7</f>
        <v>10</v>
      </c>
      <c r="X6" s="29">
        <f>R7</f>
        <v>16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R6" s="29"/>
      <c r="AX6" s="30"/>
      <c r="AY6" s="29"/>
    </row>
    <row r="7" spans="4:51" ht="12.75" customHeight="1">
      <c r="D7" s="16"/>
      <c r="E7" s="297"/>
      <c r="F7" s="33">
        <f>R22</f>
        <v>2</v>
      </c>
      <c r="G7" s="37">
        <f>S22</f>
        <v>3</v>
      </c>
      <c r="H7" s="31" t="s">
        <v>5</v>
      </c>
      <c r="I7" s="32" t="s">
        <v>5</v>
      </c>
      <c r="J7" s="33">
        <f>R23</f>
        <v>3</v>
      </c>
      <c r="K7" s="37">
        <f>S23</f>
        <v>0</v>
      </c>
      <c r="L7" s="31">
        <f>R24</f>
        <v>3</v>
      </c>
      <c r="M7" s="38">
        <f>S24</f>
        <v>0</v>
      </c>
      <c r="N7" s="229">
        <f t="shared" si="4"/>
        <v>8</v>
      </c>
      <c r="O7" s="230">
        <f t="shared" si="4"/>
        <v>3</v>
      </c>
      <c r="P7" s="236">
        <f>SUM(I4,I10,I13,,,,,,,)</f>
        <v>8</v>
      </c>
      <c r="Q7" s="231">
        <f>SUM(H4,H10,H13,,,,,,,)</f>
        <v>3</v>
      </c>
      <c r="R7" s="39">
        <f t="shared" si="2"/>
        <v>16</v>
      </c>
      <c r="S7" s="40">
        <f t="shared" si="1"/>
        <v>6</v>
      </c>
      <c r="T7" s="111">
        <f t="shared" si="5"/>
        <v>10</v>
      </c>
      <c r="U7" s="42"/>
      <c r="V7" s="29"/>
      <c r="W7" s="43"/>
      <c r="X7" s="43">
        <f>V6*10000+W6*100+X6</f>
        <v>7961016</v>
      </c>
      <c r="Y7" s="29"/>
      <c r="Z7" s="29"/>
      <c r="AA7" s="29"/>
      <c r="AB7" s="29">
        <f>IF(X7&lt;X10,11,10)</f>
        <v>10</v>
      </c>
      <c r="AC7" s="29">
        <f>IF(X7&lt;X13,AB7,AB7-1)</f>
        <v>9</v>
      </c>
      <c r="AD7" s="29">
        <f aca="true" t="shared" si="6" ref="AD7:AJ7">AC7-1</f>
        <v>8</v>
      </c>
      <c r="AE7" s="29">
        <f t="shared" si="6"/>
        <v>7</v>
      </c>
      <c r="AF7" s="29">
        <f t="shared" si="6"/>
        <v>6</v>
      </c>
      <c r="AG7" s="29">
        <f t="shared" si="6"/>
        <v>5</v>
      </c>
      <c r="AH7" s="29">
        <f t="shared" si="6"/>
        <v>4</v>
      </c>
      <c r="AI7" s="29">
        <f t="shared" si="6"/>
        <v>3</v>
      </c>
      <c r="AJ7" s="29">
        <f t="shared" si="6"/>
        <v>2</v>
      </c>
      <c r="AK7" s="29"/>
      <c r="AL7" s="29"/>
      <c r="AM7" s="29"/>
      <c r="AN7" s="29"/>
      <c r="AR7" s="29"/>
      <c r="AX7" s="30"/>
      <c r="AY7" s="29"/>
    </row>
    <row r="8" spans="4:51" ht="12.75" customHeight="1" thickBot="1">
      <c r="D8" s="16"/>
      <c r="E8" s="298"/>
      <c r="F8" s="46">
        <f>T22</f>
        <v>0</v>
      </c>
      <c r="G8" s="50">
        <f>U22</f>
        <v>2</v>
      </c>
      <c r="H8" s="44" t="s">
        <v>5</v>
      </c>
      <c r="I8" s="45" t="s">
        <v>5</v>
      </c>
      <c r="J8" s="46">
        <f>T23</f>
        <v>2</v>
      </c>
      <c r="K8" s="50">
        <f>U23</f>
        <v>0</v>
      </c>
      <c r="L8" s="44">
        <f>T24</f>
        <v>2</v>
      </c>
      <c r="M8" s="51">
        <f>U24</f>
        <v>0</v>
      </c>
      <c r="N8" s="232">
        <f t="shared" si="4"/>
        <v>4</v>
      </c>
      <c r="O8" s="233">
        <f t="shared" si="4"/>
        <v>2</v>
      </c>
      <c r="P8" s="236">
        <f>SUM(I5,I11,I14,,,,,,,)</f>
        <v>4</v>
      </c>
      <c r="Q8" s="234">
        <f>SUM(H5,H11,H14,,,,,,,)</f>
        <v>2</v>
      </c>
      <c r="R8" s="52">
        <f t="shared" si="2"/>
        <v>8</v>
      </c>
      <c r="S8" s="53">
        <f t="shared" si="1"/>
        <v>4</v>
      </c>
      <c r="T8" s="112"/>
      <c r="U8" s="55"/>
      <c r="V8" s="29"/>
      <c r="W8" s="43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R8" s="29"/>
      <c r="AX8" s="30"/>
      <c r="AY8" s="29"/>
    </row>
    <row r="9" spans="4:51" ht="12.75" customHeight="1">
      <c r="D9" s="16"/>
      <c r="E9" s="296" t="s">
        <v>27</v>
      </c>
      <c r="F9" s="17">
        <f>P26</f>
        <v>44</v>
      </c>
      <c r="G9" s="18">
        <f>Q26</f>
        <v>75</v>
      </c>
      <c r="H9" s="19">
        <f>P27</f>
        <v>0</v>
      </c>
      <c r="I9" s="23">
        <f>Q27</f>
        <v>3</v>
      </c>
      <c r="J9" s="17" t="s">
        <v>5</v>
      </c>
      <c r="K9" s="18" t="s">
        <v>5</v>
      </c>
      <c r="L9" s="19">
        <f>P28</f>
        <v>99</v>
      </c>
      <c r="M9" s="20">
        <f>Q28</f>
        <v>91</v>
      </c>
      <c r="N9" s="226">
        <f>SUM(F9,H9,L9,,,,,,,)</f>
        <v>143</v>
      </c>
      <c r="O9" s="227">
        <f>SUM(G9,I9,M9,,,,,,)</f>
        <v>169</v>
      </c>
      <c r="P9" s="227">
        <f>SUM(K3,K6,K12,,,,,,)</f>
        <v>152</v>
      </c>
      <c r="Q9" s="228">
        <f>SUM(J3,J6,J12,,,,,,,)</f>
        <v>200</v>
      </c>
      <c r="R9" s="60">
        <f t="shared" si="2"/>
        <v>295</v>
      </c>
      <c r="S9" s="26">
        <f t="shared" si="1"/>
        <v>369</v>
      </c>
      <c r="T9" s="110">
        <f t="shared" si="5"/>
        <v>-74</v>
      </c>
      <c r="U9" s="28">
        <f>IF(X10&lt;X7,AJ10,AJ10-1)</f>
        <v>3</v>
      </c>
      <c r="V9" s="29">
        <f>R11*100-S11</f>
        <v>392</v>
      </c>
      <c r="W9" s="29">
        <f>T10</f>
        <v>-7</v>
      </c>
      <c r="X9" s="29">
        <f>R10</f>
        <v>6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R9" s="29"/>
      <c r="AX9" s="30"/>
      <c r="AY9" s="29"/>
    </row>
    <row r="10" spans="4:51" ht="12.75" customHeight="1">
      <c r="D10" s="16"/>
      <c r="E10" s="297"/>
      <c r="F10" s="31">
        <f>R26</f>
        <v>0</v>
      </c>
      <c r="G10" s="32">
        <f>S26</f>
        <v>3</v>
      </c>
      <c r="H10" s="33">
        <f>R27</f>
        <v>0</v>
      </c>
      <c r="I10" s="37">
        <f>S27</f>
        <v>3</v>
      </c>
      <c r="J10" s="31" t="s">
        <v>5</v>
      </c>
      <c r="K10" s="32" t="s">
        <v>5</v>
      </c>
      <c r="L10" s="33">
        <f>R28</f>
        <v>3</v>
      </c>
      <c r="M10" s="34">
        <f>S28</f>
        <v>1</v>
      </c>
      <c r="N10" s="229">
        <f>SUM(F10,H10,L10,,,,,,,)</f>
        <v>3</v>
      </c>
      <c r="O10" s="230">
        <f>SUM(G10,I10,M10,,,,,,,)</f>
        <v>7</v>
      </c>
      <c r="P10" s="230">
        <f>SUM(K4,K7,K13,,,,,,)</f>
        <v>3</v>
      </c>
      <c r="Q10" s="231">
        <f>SUM(J4,J7,J13,,,,,,,)</f>
        <v>6</v>
      </c>
      <c r="R10" s="39">
        <f t="shared" si="2"/>
        <v>6</v>
      </c>
      <c r="S10" s="40">
        <f t="shared" si="1"/>
        <v>13</v>
      </c>
      <c r="T10" s="111">
        <f t="shared" si="5"/>
        <v>-7</v>
      </c>
      <c r="U10" s="42"/>
      <c r="V10" s="29"/>
      <c r="W10" s="43"/>
      <c r="X10" s="43">
        <f>V9*10000+W9*100+X9</f>
        <v>3919306</v>
      </c>
      <c r="Y10" s="29"/>
      <c r="Z10" s="29"/>
      <c r="AA10" s="29"/>
      <c r="AB10" s="29">
        <f>IF(X10&lt;X13,11,10)</f>
        <v>10</v>
      </c>
      <c r="AC10" s="29">
        <f>IF(X10&lt;X4,AB10,AB10-1)</f>
        <v>10</v>
      </c>
      <c r="AD10" s="29">
        <f aca="true" t="shared" si="7" ref="AD10:AJ10">AC10-1</f>
        <v>9</v>
      </c>
      <c r="AE10" s="29">
        <f t="shared" si="7"/>
        <v>8</v>
      </c>
      <c r="AF10" s="29">
        <f t="shared" si="7"/>
        <v>7</v>
      </c>
      <c r="AG10" s="29">
        <f t="shared" si="7"/>
        <v>6</v>
      </c>
      <c r="AH10" s="29">
        <f t="shared" si="7"/>
        <v>5</v>
      </c>
      <c r="AI10" s="29">
        <f t="shared" si="7"/>
        <v>4</v>
      </c>
      <c r="AJ10" s="29">
        <f t="shared" si="7"/>
        <v>3</v>
      </c>
      <c r="AK10" s="29"/>
      <c r="AL10" s="29"/>
      <c r="AM10" s="29"/>
      <c r="AN10" s="29"/>
      <c r="AR10" s="29"/>
      <c r="AX10" s="30"/>
      <c r="AY10" s="29"/>
    </row>
    <row r="11" spans="4:51" ht="12.75" customHeight="1" thickBot="1">
      <c r="D11" s="16"/>
      <c r="E11" s="298"/>
      <c r="F11" s="61">
        <f>T26</f>
        <v>0</v>
      </c>
      <c r="G11" s="62">
        <f>U26</f>
        <v>2</v>
      </c>
      <c r="H11" s="63">
        <f>T27</f>
        <v>0</v>
      </c>
      <c r="I11" s="64">
        <f>U27</f>
        <v>2</v>
      </c>
      <c r="J11" s="61" t="s">
        <v>5</v>
      </c>
      <c r="K11" s="62" t="s">
        <v>5</v>
      </c>
      <c r="L11" s="63">
        <f>T28</f>
        <v>2</v>
      </c>
      <c r="M11" s="68">
        <f>U28</f>
        <v>0</v>
      </c>
      <c r="N11" s="238">
        <f>SUM(F11,H11,L11,,,,,,,)</f>
        <v>2</v>
      </c>
      <c r="O11" s="239">
        <f>SUM(G11,I11,M11,,,,,,,)</f>
        <v>4</v>
      </c>
      <c r="P11" s="239">
        <f>SUM(K5,K8,K14,,,,,,,)</f>
        <v>2</v>
      </c>
      <c r="Q11" s="240">
        <f>SUM(J5,J8,J14,,,,,,)</f>
        <v>4</v>
      </c>
      <c r="R11" s="66">
        <f t="shared" si="2"/>
        <v>4</v>
      </c>
      <c r="S11" s="67">
        <f t="shared" si="1"/>
        <v>8</v>
      </c>
      <c r="T11" s="112"/>
      <c r="U11" s="55"/>
      <c r="V11" s="29"/>
      <c r="W11" s="43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R11" s="29"/>
      <c r="AX11" s="30"/>
      <c r="AY11" s="29"/>
    </row>
    <row r="12" spans="4:51" ht="12.75" customHeight="1">
      <c r="D12" s="16"/>
      <c r="E12" s="296" t="s">
        <v>28</v>
      </c>
      <c r="F12" s="19">
        <f>P30</f>
        <v>28</v>
      </c>
      <c r="G12" s="23">
        <f>Q30</f>
        <v>75</v>
      </c>
      <c r="H12" s="17">
        <f>P31</f>
        <v>28</v>
      </c>
      <c r="I12" s="18">
        <f>Q31</f>
        <v>75</v>
      </c>
      <c r="J12" s="19">
        <f>P32</f>
        <v>50</v>
      </c>
      <c r="K12" s="23">
        <f>Q32</f>
        <v>75</v>
      </c>
      <c r="L12" s="17" t="s">
        <v>5</v>
      </c>
      <c r="M12" s="24" t="s">
        <v>5</v>
      </c>
      <c r="N12" s="226">
        <f aca="true" t="shared" si="8" ref="N12:O14">SUM(F12,H12,J12,,,,,,,)</f>
        <v>106</v>
      </c>
      <c r="O12" s="227">
        <f t="shared" si="8"/>
        <v>225</v>
      </c>
      <c r="P12" s="227">
        <f>SUM(M3,M6,M9,,,,,,,)</f>
        <v>143</v>
      </c>
      <c r="Q12" s="228">
        <f>SUM(L3,L6,L9,,,,)</f>
        <v>249</v>
      </c>
      <c r="R12" s="60">
        <f t="shared" si="2"/>
        <v>249</v>
      </c>
      <c r="S12" s="26">
        <f t="shared" si="1"/>
        <v>474</v>
      </c>
      <c r="T12" s="110">
        <f t="shared" si="5"/>
        <v>-225</v>
      </c>
      <c r="U12" s="28">
        <f>IF(X13&lt;X10,AJ13,AJ13-1)</f>
        <v>4</v>
      </c>
      <c r="V12" s="29">
        <f>R14*100-S14</f>
        <v>-12</v>
      </c>
      <c r="W12" s="29">
        <f>T13</f>
        <v>-17</v>
      </c>
      <c r="X12" s="29">
        <f>R13</f>
        <v>1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R12" s="29"/>
      <c r="AX12" s="30"/>
      <c r="AY12" s="29"/>
    </row>
    <row r="13" spans="4:51" ht="12.75" customHeight="1">
      <c r="D13" s="16"/>
      <c r="E13" s="297"/>
      <c r="F13" s="33">
        <f>R30</f>
        <v>0</v>
      </c>
      <c r="G13" s="37">
        <f>S30</f>
        <v>3</v>
      </c>
      <c r="H13" s="31">
        <f>R31</f>
        <v>0</v>
      </c>
      <c r="I13" s="32">
        <f>S31</f>
        <v>3</v>
      </c>
      <c r="J13" s="33">
        <f>R32</f>
        <v>0</v>
      </c>
      <c r="K13" s="37">
        <f>S32</f>
        <v>3</v>
      </c>
      <c r="L13" s="31" t="s">
        <v>5</v>
      </c>
      <c r="M13" s="38" t="s">
        <v>5</v>
      </c>
      <c r="N13" s="229">
        <f t="shared" si="8"/>
        <v>0</v>
      </c>
      <c r="O13" s="230">
        <f t="shared" si="8"/>
        <v>9</v>
      </c>
      <c r="P13" s="230">
        <f>SUM(M4,M7,M10,,,,,,,)</f>
        <v>1</v>
      </c>
      <c r="Q13" s="231">
        <f>SUM(L4,L7,L10,,,,,,)</f>
        <v>9</v>
      </c>
      <c r="R13" s="39">
        <f t="shared" si="2"/>
        <v>1</v>
      </c>
      <c r="S13" s="40">
        <f t="shared" si="1"/>
        <v>18</v>
      </c>
      <c r="T13" s="111">
        <f t="shared" si="5"/>
        <v>-17</v>
      </c>
      <c r="U13" s="42"/>
      <c r="V13" s="29"/>
      <c r="W13" s="43"/>
      <c r="X13" s="43">
        <f>V12*10000+W12*100+X12</f>
        <v>-121699</v>
      </c>
      <c r="Y13" s="29"/>
      <c r="Z13" s="29"/>
      <c r="AA13" s="29"/>
      <c r="AB13" s="29">
        <f>IF(X13&lt;X4,11,10)</f>
        <v>11</v>
      </c>
      <c r="AC13" s="29">
        <f>IF(X13&lt;X7,AB13,AB13-1)</f>
        <v>11</v>
      </c>
      <c r="AD13" s="29">
        <f aca="true" t="shared" si="9" ref="AD13:AJ13">AC13-1</f>
        <v>10</v>
      </c>
      <c r="AE13" s="29">
        <f t="shared" si="9"/>
        <v>9</v>
      </c>
      <c r="AF13" s="29">
        <f t="shared" si="9"/>
        <v>8</v>
      </c>
      <c r="AG13" s="29">
        <f t="shared" si="9"/>
        <v>7</v>
      </c>
      <c r="AH13" s="29">
        <f t="shared" si="9"/>
        <v>6</v>
      </c>
      <c r="AI13" s="29">
        <f t="shared" si="9"/>
        <v>5</v>
      </c>
      <c r="AJ13" s="29">
        <f t="shared" si="9"/>
        <v>4</v>
      </c>
      <c r="AK13" s="29"/>
      <c r="AL13" s="29"/>
      <c r="AM13" s="29"/>
      <c r="AN13" s="29"/>
      <c r="AR13" s="29"/>
      <c r="AX13" s="30"/>
      <c r="AY13" s="29"/>
    </row>
    <row r="14" spans="4:51" ht="12.75" customHeight="1" thickBot="1">
      <c r="D14" s="16"/>
      <c r="E14" s="298"/>
      <c r="F14" s="46">
        <f>T30</f>
        <v>0</v>
      </c>
      <c r="G14" s="50">
        <f>U30</f>
        <v>2</v>
      </c>
      <c r="H14" s="44">
        <f>T31</f>
        <v>0</v>
      </c>
      <c r="I14" s="45">
        <f>U31</f>
        <v>2</v>
      </c>
      <c r="J14" s="46">
        <f>T32</f>
        <v>0</v>
      </c>
      <c r="K14" s="50">
        <f>U32</f>
        <v>2</v>
      </c>
      <c r="L14" s="44" t="s">
        <v>5</v>
      </c>
      <c r="M14" s="51" t="s">
        <v>5</v>
      </c>
      <c r="N14" s="232">
        <f t="shared" si="8"/>
        <v>0</v>
      </c>
      <c r="O14" s="233">
        <f t="shared" si="8"/>
        <v>6</v>
      </c>
      <c r="P14" s="233">
        <f>SUM(M5,M8,M11,,,,,,,)</f>
        <v>0</v>
      </c>
      <c r="Q14" s="234">
        <f>SUM(L5,L8,L11,,,,,,,)</f>
        <v>6</v>
      </c>
      <c r="R14" s="52">
        <f t="shared" si="2"/>
        <v>0</v>
      </c>
      <c r="S14" s="53">
        <f t="shared" si="1"/>
        <v>12</v>
      </c>
      <c r="T14" s="69"/>
      <c r="U14" s="55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R14" s="29"/>
      <c r="AX14" s="30"/>
      <c r="AY14" s="29"/>
    </row>
    <row r="15" spans="4:51" ht="15.75">
      <c r="D15" s="16"/>
      <c r="E15" s="16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30"/>
      <c r="AQ15" s="30"/>
      <c r="AR15" s="29"/>
      <c r="AS15" s="29"/>
      <c r="AT15" s="29"/>
      <c r="AU15" s="29"/>
      <c r="AV15" s="29"/>
      <c r="AW15" s="29"/>
      <c r="AX15" s="29"/>
      <c r="AY15" s="29"/>
    </row>
    <row r="16" spans="1:54" ht="12.75">
      <c r="A16" s="70" t="s">
        <v>6</v>
      </c>
      <c r="B16" s="70" t="s">
        <v>7</v>
      </c>
      <c r="C16" s="71" t="s">
        <v>8</v>
      </c>
      <c r="D16" s="70" t="s">
        <v>9</v>
      </c>
      <c r="E16" s="70" t="s">
        <v>10</v>
      </c>
      <c r="F16" s="295" t="s">
        <v>11</v>
      </c>
      <c r="G16" s="295"/>
      <c r="H16" s="295" t="s">
        <v>12</v>
      </c>
      <c r="I16" s="295"/>
      <c r="J16" s="295" t="s">
        <v>13</v>
      </c>
      <c r="K16" s="295"/>
      <c r="L16" s="295" t="s">
        <v>14</v>
      </c>
      <c r="M16" s="295"/>
      <c r="N16" s="295" t="s">
        <v>15</v>
      </c>
      <c r="O16" s="295"/>
      <c r="P16" s="295" t="s">
        <v>16</v>
      </c>
      <c r="Q16" s="295"/>
      <c r="R16" s="295" t="s">
        <v>17</v>
      </c>
      <c r="S16" s="295"/>
      <c r="T16" s="295" t="s">
        <v>18</v>
      </c>
      <c r="U16" s="295"/>
      <c r="V16" s="295" t="s">
        <v>19</v>
      </c>
      <c r="W16" s="295"/>
      <c r="X16" s="295"/>
      <c r="Y16" s="295"/>
      <c r="Z16" s="295"/>
      <c r="AA16" s="295"/>
      <c r="AB16" s="295"/>
      <c r="AC16" s="295"/>
      <c r="AD16" s="70"/>
      <c r="AE16" s="70"/>
      <c r="AF16" s="70"/>
      <c r="AG16" s="70"/>
      <c r="AH16" s="72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</row>
    <row r="17" spans="36:51" ht="13.5" thickBot="1"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1:43" ht="12.75">
      <c r="A18" s="73">
        <v>1</v>
      </c>
      <c r="B18" s="155">
        <v>39125</v>
      </c>
      <c r="C18" s="75"/>
      <c r="D18" s="76" t="str">
        <f>E3</f>
        <v>TFC KL/Hochspeyer</v>
      </c>
      <c r="E18" s="77" t="str">
        <f>E6</f>
        <v>Miesenbach</v>
      </c>
      <c r="F18" s="78">
        <v>8</v>
      </c>
      <c r="G18" s="79">
        <v>25</v>
      </c>
      <c r="H18" s="80">
        <v>25</v>
      </c>
      <c r="I18" s="81">
        <v>23</v>
      </c>
      <c r="J18" s="78">
        <v>25</v>
      </c>
      <c r="K18" s="79">
        <v>22</v>
      </c>
      <c r="L18" s="80">
        <v>19</v>
      </c>
      <c r="M18" s="81">
        <v>25</v>
      </c>
      <c r="N18" s="78">
        <v>15</v>
      </c>
      <c r="O18" s="79">
        <v>13</v>
      </c>
      <c r="P18" s="82">
        <f aca="true" t="shared" si="10" ref="P18:Q20">IF(F18="","",F18+H18+J18+L18+N18)</f>
        <v>92</v>
      </c>
      <c r="Q18" s="83">
        <f t="shared" si="10"/>
        <v>108</v>
      </c>
      <c r="R18" s="82">
        <f aca="true" t="shared" si="11" ref="R18:S20">IF(F18="","",AG18+AI18+AK18+AM18+AO18)</f>
        <v>3</v>
      </c>
      <c r="S18" s="83">
        <f t="shared" si="11"/>
        <v>2</v>
      </c>
      <c r="T18" s="82">
        <f aca="true" t="shared" si="12" ref="T18:U20">IF(R18="","",IF(R18=3,2,0))</f>
        <v>2</v>
      </c>
      <c r="U18" s="83">
        <f t="shared" si="12"/>
        <v>0</v>
      </c>
      <c r="V18" s="288"/>
      <c r="W18" s="289"/>
      <c r="X18" s="289"/>
      <c r="Y18" s="289"/>
      <c r="Z18" s="289"/>
      <c r="AA18" s="289"/>
      <c r="AB18" s="290"/>
      <c r="AC18" s="291">
        <f ca="1">IF(U18&lt;&gt;"","",IF(C18&lt;&gt;"","verlegt",IF(B18&lt;TODAY(),"offen","")))</f>
      </c>
      <c r="AD18" s="292"/>
      <c r="AE18" s="293">
        <f ca="1">IF(U18&lt;&gt;"","",IF(C18="","",IF(C18&lt;TODAY(),"offen","")))</f>
      </c>
      <c r="AF18" s="294"/>
      <c r="AG18" s="29">
        <f>IF(F18&gt;G18,1,0)</f>
        <v>0</v>
      </c>
      <c r="AH18" s="29">
        <f>IF(G18&gt;F18,1,0)</f>
        <v>1</v>
      </c>
      <c r="AI18" s="29">
        <f>IF(H18&gt;I18,1,0)</f>
        <v>1</v>
      </c>
      <c r="AJ18" s="29">
        <f>IF(I18&gt;H18,1,0)</f>
        <v>0</v>
      </c>
      <c r="AK18" s="29">
        <f>IF(J18&gt;K18,1,0)</f>
        <v>1</v>
      </c>
      <c r="AL18" s="29">
        <f>IF(K18&gt;J18,1,0)</f>
        <v>0</v>
      </c>
      <c r="AM18" s="29">
        <f>IF(L18&gt;M18,1,0)</f>
        <v>0</v>
      </c>
      <c r="AN18" s="29">
        <f>IF(M18&gt;L18,1,0)</f>
        <v>1</v>
      </c>
      <c r="AO18" s="29">
        <f>IF(N18&gt;O18,1,0)</f>
        <v>1</v>
      </c>
      <c r="AP18" s="29">
        <f>IF(O18&gt;N18,1,0)</f>
        <v>0</v>
      </c>
      <c r="AQ18" s="29"/>
    </row>
    <row r="19" spans="1:43" ht="12.75">
      <c r="A19" s="84">
        <v>6</v>
      </c>
      <c r="B19" s="154">
        <v>39377</v>
      </c>
      <c r="C19" s="86"/>
      <c r="D19" s="87" t="str">
        <f>D18</f>
        <v>TFC KL/Hochspeyer</v>
      </c>
      <c r="E19" s="88" t="str">
        <f>E9</f>
        <v>Rodenbach</v>
      </c>
      <c r="F19" s="89">
        <v>25</v>
      </c>
      <c r="G19" s="90">
        <v>15</v>
      </c>
      <c r="H19" s="91">
        <v>25</v>
      </c>
      <c r="I19" s="92">
        <v>11</v>
      </c>
      <c r="J19" s="89">
        <v>25</v>
      </c>
      <c r="K19" s="90">
        <v>12</v>
      </c>
      <c r="L19" s="91"/>
      <c r="M19" s="92"/>
      <c r="N19" s="89"/>
      <c r="O19" s="90"/>
      <c r="P19" s="93">
        <f t="shared" si="10"/>
        <v>75</v>
      </c>
      <c r="Q19" s="94">
        <f t="shared" si="10"/>
        <v>38</v>
      </c>
      <c r="R19" s="93">
        <f t="shared" si="11"/>
        <v>3</v>
      </c>
      <c r="S19" s="94">
        <f t="shared" si="11"/>
        <v>0</v>
      </c>
      <c r="T19" s="93">
        <f t="shared" si="12"/>
        <v>2</v>
      </c>
      <c r="U19" s="94">
        <f t="shared" si="12"/>
        <v>0</v>
      </c>
      <c r="V19" s="281"/>
      <c r="W19" s="282"/>
      <c r="X19" s="282"/>
      <c r="Y19" s="282"/>
      <c r="Z19" s="282"/>
      <c r="AA19" s="282"/>
      <c r="AB19" s="283"/>
      <c r="AC19" s="284">
        <f ca="1">IF(U19&lt;&gt;"","",IF(C19&lt;&gt;"","verlegt",IF(B19&lt;TODAY(),"offen","")))</f>
      </c>
      <c r="AD19" s="285"/>
      <c r="AE19" s="286">
        <f ca="1">IF(U19&lt;&gt;"","",IF(C19="","",IF(C19&lt;TODAY(),"offen","")))</f>
      </c>
      <c r="AF19" s="287"/>
      <c r="AG19" s="29">
        <f>IF(F19&gt;G19,1,0)</f>
        <v>1</v>
      </c>
      <c r="AH19" s="29">
        <f>IF(G19&gt;F19,1,0)</f>
        <v>0</v>
      </c>
      <c r="AI19" s="29">
        <f>IF(H19&gt;I19,1,0)</f>
        <v>1</v>
      </c>
      <c r="AJ19" s="29">
        <f>IF(I19&gt;H19,1,0)</f>
        <v>0</v>
      </c>
      <c r="AK19" s="29">
        <f>IF(J19&gt;K19,1,0)</f>
        <v>1</v>
      </c>
      <c r="AL19" s="29">
        <f>IF(K19&gt;J19,1,0)</f>
        <v>0</v>
      </c>
      <c r="AM19" s="29">
        <f>IF(L19&gt;M19,1,0)</f>
        <v>0</v>
      </c>
      <c r="AN19" s="29">
        <f>IF(M19&gt;L19,1,0)</f>
        <v>0</v>
      </c>
      <c r="AO19" s="29">
        <f>IF(N19&gt;O19,1,0)</f>
        <v>0</v>
      </c>
      <c r="AP19" s="29">
        <f>IF(O19&gt;N19,1,0)</f>
        <v>0</v>
      </c>
      <c r="AQ19" s="29"/>
    </row>
    <row r="20" spans="1:43" ht="13.5" thickBot="1">
      <c r="A20" s="95">
        <v>5</v>
      </c>
      <c r="B20" s="153">
        <v>39349</v>
      </c>
      <c r="C20" s="97"/>
      <c r="D20" s="98" t="str">
        <f>D19</f>
        <v>TFC KL/Hochspeyer</v>
      </c>
      <c r="E20" s="99" t="str">
        <f>E12</f>
        <v>Weilerbach</v>
      </c>
      <c r="F20" s="100">
        <v>25</v>
      </c>
      <c r="G20" s="101">
        <v>14</v>
      </c>
      <c r="H20" s="102">
        <v>25</v>
      </c>
      <c r="I20" s="103">
        <v>10</v>
      </c>
      <c r="J20" s="100">
        <v>25</v>
      </c>
      <c r="K20" s="101">
        <v>7</v>
      </c>
      <c r="L20" s="102"/>
      <c r="M20" s="103"/>
      <c r="N20" s="100"/>
      <c r="O20" s="101"/>
      <c r="P20" s="104">
        <f t="shared" si="10"/>
        <v>75</v>
      </c>
      <c r="Q20" s="105">
        <f t="shared" si="10"/>
        <v>31</v>
      </c>
      <c r="R20" s="104">
        <f t="shared" si="11"/>
        <v>3</v>
      </c>
      <c r="S20" s="105">
        <f t="shared" si="11"/>
        <v>0</v>
      </c>
      <c r="T20" s="104">
        <f t="shared" si="12"/>
        <v>2</v>
      </c>
      <c r="U20" s="105">
        <f t="shared" si="12"/>
        <v>0</v>
      </c>
      <c r="V20" s="274"/>
      <c r="W20" s="275"/>
      <c r="X20" s="275"/>
      <c r="Y20" s="275"/>
      <c r="Z20" s="275"/>
      <c r="AA20" s="275"/>
      <c r="AB20" s="276"/>
      <c r="AC20" s="277">
        <f ca="1">IF(U20&lt;&gt;"","",IF(C20&lt;&gt;"","verlegt",IF(B20&lt;TODAY(),"offen","")))</f>
      </c>
      <c r="AD20" s="278"/>
      <c r="AE20" s="279">
        <f ca="1">IF(U20&lt;&gt;"","",IF(C20="","",IF(C20&lt;TODAY(),"offen","")))</f>
      </c>
      <c r="AF20" s="280"/>
      <c r="AG20" s="29">
        <f>IF(F20&gt;G20,1,0)</f>
        <v>1</v>
      </c>
      <c r="AH20" s="29">
        <f>IF(G20&gt;F20,1,0)</f>
        <v>0</v>
      </c>
      <c r="AI20" s="29">
        <f>IF(H20&gt;I20,1,0)</f>
        <v>1</v>
      </c>
      <c r="AJ20" s="29">
        <f>IF(I20&gt;H20,1,0)</f>
        <v>0</v>
      </c>
      <c r="AK20" s="29">
        <f>IF(J20&gt;K20,1,0)</f>
        <v>1</v>
      </c>
      <c r="AL20" s="29">
        <f>IF(K20&gt;J20,1,0)</f>
        <v>0</v>
      </c>
      <c r="AM20" s="29">
        <f>IF(L20&gt;M20,1,0)</f>
        <v>0</v>
      </c>
      <c r="AN20" s="29">
        <f>IF(M20&gt;L20,1,0)</f>
        <v>0</v>
      </c>
      <c r="AO20" s="29">
        <f>IF(N20&gt;O20,1,0)</f>
        <v>0</v>
      </c>
      <c r="AP20" s="29">
        <f>IF(O20&gt;N20,1,0)</f>
        <v>0</v>
      </c>
      <c r="AQ20" s="29"/>
    </row>
    <row r="21" spans="22:43" ht="13.5" thickBot="1">
      <c r="V21" s="30"/>
      <c r="W21" s="30"/>
      <c r="X21" s="15"/>
      <c r="Y21" s="15"/>
      <c r="Z21" s="15"/>
      <c r="AA21" s="15"/>
      <c r="AB21" s="15"/>
      <c r="AC21" s="15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ht="12.75">
      <c r="A22" s="73">
        <v>4</v>
      </c>
      <c r="B22" s="155">
        <v>39253</v>
      </c>
      <c r="C22" s="167">
        <v>39393</v>
      </c>
      <c r="D22" s="76" t="str">
        <f>E6</f>
        <v>Miesenbach</v>
      </c>
      <c r="E22" s="77" t="str">
        <f>E3</f>
        <v>TFC KL/Hochspeyer</v>
      </c>
      <c r="F22" s="78">
        <v>23</v>
      </c>
      <c r="G22" s="79">
        <v>25</v>
      </c>
      <c r="H22" s="80">
        <v>25</v>
      </c>
      <c r="I22" s="81">
        <v>17</v>
      </c>
      <c r="J22" s="78">
        <v>25</v>
      </c>
      <c r="K22" s="79">
        <v>20</v>
      </c>
      <c r="L22" s="80">
        <v>21</v>
      </c>
      <c r="M22" s="81">
        <v>25</v>
      </c>
      <c r="N22" s="78">
        <v>6</v>
      </c>
      <c r="O22" s="79">
        <v>15</v>
      </c>
      <c r="P22" s="82">
        <f aca="true" t="shared" si="13" ref="P22:Q24">IF(F22="","",F22+H22+J22+L22+N22)</f>
        <v>100</v>
      </c>
      <c r="Q22" s="106">
        <f t="shared" si="13"/>
        <v>102</v>
      </c>
      <c r="R22" s="82">
        <f aca="true" t="shared" si="14" ref="R22:S24">IF(F22="","",AG22+AI22+AK22+AM22+AO22)</f>
        <v>2</v>
      </c>
      <c r="S22" s="106">
        <f t="shared" si="14"/>
        <v>3</v>
      </c>
      <c r="T22" s="82">
        <f aca="true" t="shared" si="15" ref="T22:U24">IF(R22="","",IF(R22=3,2,0))</f>
        <v>0</v>
      </c>
      <c r="U22" s="106">
        <f t="shared" si="15"/>
        <v>2</v>
      </c>
      <c r="V22" s="288"/>
      <c r="W22" s="289"/>
      <c r="X22" s="289"/>
      <c r="Y22" s="289"/>
      <c r="Z22" s="289"/>
      <c r="AA22" s="289"/>
      <c r="AB22" s="290"/>
      <c r="AC22" s="291">
        <f ca="1">IF(U22&lt;&gt;"","",IF(C22&lt;&gt;"","verlegt",IF(B22&lt;TODAY(),"offen","")))</f>
      </c>
      <c r="AD22" s="292"/>
      <c r="AE22" s="293">
        <f ca="1">IF(U22&lt;&gt;"","",IF(C22="","",IF(C22&lt;TODAY(),"offen","")))</f>
      </c>
      <c r="AF22" s="294"/>
      <c r="AG22" s="29">
        <f>IF(F22&gt;G22,1,0)</f>
        <v>0</v>
      </c>
      <c r="AH22" s="29">
        <f>IF(G22&gt;F22,1,0)</f>
        <v>1</v>
      </c>
      <c r="AI22" s="29">
        <f>IF(H22&gt;I22,1,0)</f>
        <v>1</v>
      </c>
      <c r="AJ22" s="29">
        <f>IF(I22&gt;H22,1,0)</f>
        <v>0</v>
      </c>
      <c r="AK22" s="29">
        <f>IF(J22&gt;K22,1,0)</f>
        <v>1</v>
      </c>
      <c r="AL22" s="29">
        <f>IF(K22&gt;J22,1,0)</f>
        <v>0</v>
      </c>
      <c r="AM22" s="29">
        <f>IF(L22&gt;M22,1,0)</f>
        <v>0</v>
      </c>
      <c r="AN22" s="29">
        <f>IF(M22&gt;L22,1,0)</f>
        <v>1</v>
      </c>
      <c r="AO22" s="29">
        <f>IF(N22&gt;O22,1,0)</f>
        <v>0</v>
      </c>
      <c r="AP22" s="29">
        <f>IF(O22&gt;N22,1,0)</f>
        <v>1</v>
      </c>
      <c r="AQ22" s="29"/>
    </row>
    <row r="23" spans="1:43" ht="12.75">
      <c r="A23" s="84">
        <v>5</v>
      </c>
      <c r="B23" s="154">
        <v>39351</v>
      </c>
      <c r="C23" s="156">
        <v>39232</v>
      </c>
      <c r="D23" s="87" t="str">
        <f>D22</f>
        <v>Miesenbach</v>
      </c>
      <c r="E23" s="88" t="str">
        <f>E9</f>
        <v>Rodenbach</v>
      </c>
      <c r="F23" s="89">
        <v>25</v>
      </c>
      <c r="G23" s="90">
        <v>9</v>
      </c>
      <c r="H23" s="91">
        <v>25</v>
      </c>
      <c r="I23" s="92">
        <v>14</v>
      </c>
      <c r="J23" s="89">
        <v>25</v>
      </c>
      <c r="K23" s="90">
        <v>16</v>
      </c>
      <c r="L23" s="91"/>
      <c r="M23" s="92"/>
      <c r="N23" s="89"/>
      <c r="O23" s="90"/>
      <c r="P23" s="93">
        <f t="shared" si="13"/>
        <v>75</v>
      </c>
      <c r="Q23" s="107">
        <f t="shared" si="13"/>
        <v>39</v>
      </c>
      <c r="R23" s="93">
        <f t="shared" si="14"/>
        <v>3</v>
      </c>
      <c r="S23" s="107">
        <f t="shared" si="14"/>
        <v>0</v>
      </c>
      <c r="T23" s="93">
        <f t="shared" si="15"/>
        <v>2</v>
      </c>
      <c r="U23" s="107">
        <f t="shared" si="15"/>
        <v>0</v>
      </c>
      <c r="V23" s="281"/>
      <c r="W23" s="282"/>
      <c r="X23" s="282"/>
      <c r="Y23" s="282"/>
      <c r="Z23" s="282"/>
      <c r="AA23" s="282"/>
      <c r="AB23" s="283"/>
      <c r="AC23" s="284">
        <f ca="1">IF(U23&lt;&gt;"","",IF(C23&lt;&gt;"","verlegt",IF(B23&lt;TODAY(),"offen","")))</f>
      </c>
      <c r="AD23" s="285"/>
      <c r="AE23" s="286">
        <f ca="1">IF(U23&lt;&gt;"","",IF(C23="","",IF(C23&lt;TODAY(),"offen","")))</f>
      </c>
      <c r="AF23" s="287"/>
      <c r="AG23" s="29">
        <f>IF(F23&gt;G23,1,0)</f>
        <v>1</v>
      </c>
      <c r="AH23" s="29">
        <f>IF(G23&gt;F23,1,0)</f>
        <v>0</v>
      </c>
      <c r="AI23" s="29">
        <f>IF(H23&gt;I23,1,0)</f>
        <v>1</v>
      </c>
      <c r="AJ23" s="29">
        <f>IF(I23&gt;H23,1,0)</f>
        <v>0</v>
      </c>
      <c r="AK23" s="29">
        <f>IF(J23&gt;K23,1,0)</f>
        <v>1</v>
      </c>
      <c r="AL23" s="29">
        <f>IF(K23&gt;J23,1,0)</f>
        <v>0</v>
      </c>
      <c r="AM23" s="29">
        <f>IF(L23&gt;M23,1,0)</f>
        <v>0</v>
      </c>
      <c r="AN23" s="29">
        <f>IF(M23&gt;L23,1,0)</f>
        <v>0</v>
      </c>
      <c r="AO23" s="29">
        <f>IF(N23&gt;O23,1,0)</f>
        <v>0</v>
      </c>
      <c r="AP23" s="29">
        <f>IF(O23&gt;N23,1,0)</f>
        <v>0</v>
      </c>
      <c r="AQ23" s="29"/>
    </row>
    <row r="24" spans="1:43" ht="13.5" thickBot="1">
      <c r="A24" s="95">
        <v>3</v>
      </c>
      <c r="B24" s="153">
        <v>39218</v>
      </c>
      <c r="C24" s="97"/>
      <c r="D24" s="98" t="str">
        <f>D23</f>
        <v>Miesenbach</v>
      </c>
      <c r="E24" s="99" t="str">
        <f>E12</f>
        <v>Weilerbach</v>
      </c>
      <c r="F24" s="100">
        <v>25</v>
      </c>
      <c r="G24" s="101">
        <v>9</v>
      </c>
      <c r="H24" s="102">
        <v>25</v>
      </c>
      <c r="I24" s="103">
        <v>5</v>
      </c>
      <c r="J24" s="100">
        <v>25</v>
      </c>
      <c r="K24" s="101">
        <v>7</v>
      </c>
      <c r="L24" s="102"/>
      <c r="M24" s="103"/>
      <c r="N24" s="100"/>
      <c r="O24" s="101"/>
      <c r="P24" s="104">
        <f t="shared" si="13"/>
        <v>75</v>
      </c>
      <c r="Q24" s="108">
        <f t="shared" si="13"/>
        <v>21</v>
      </c>
      <c r="R24" s="104">
        <f t="shared" si="14"/>
        <v>3</v>
      </c>
      <c r="S24" s="108">
        <f t="shared" si="14"/>
        <v>0</v>
      </c>
      <c r="T24" s="104">
        <f t="shared" si="15"/>
        <v>2</v>
      </c>
      <c r="U24" s="108">
        <f t="shared" si="15"/>
        <v>0</v>
      </c>
      <c r="V24" s="274"/>
      <c r="W24" s="275"/>
      <c r="X24" s="275"/>
      <c r="Y24" s="275"/>
      <c r="Z24" s="275"/>
      <c r="AA24" s="275"/>
      <c r="AB24" s="276"/>
      <c r="AC24" s="277">
        <f ca="1">IF(U24&lt;&gt;"","",IF(C24&lt;&gt;"","verlegt",IF(B24&lt;TODAY(),"offen","")))</f>
      </c>
      <c r="AD24" s="278"/>
      <c r="AE24" s="279">
        <f ca="1">IF(U24&lt;&gt;"","",IF(C24="","",IF(C24&lt;TODAY(),"offen","")))</f>
      </c>
      <c r="AF24" s="280"/>
      <c r="AG24" s="29">
        <f>IF(F24&gt;G24,1,0)</f>
        <v>1</v>
      </c>
      <c r="AH24" s="29">
        <f>IF(G24&gt;F24,1,0)</f>
        <v>0</v>
      </c>
      <c r="AI24" s="29">
        <f>IF(H24&gt;I24,1,0)</f>
        <v>1</v>
      </c>
      <c r="AJ24" s="29">
        <f>IF(I24&gt;H24,1,0)</f>
        <v>0</v>
      </c>
      <c r="AK24" s="29">
        <f>IF(J24&gt;K24,1,0)</f>
        <v>1</v>
      </c>
      <c r="AL24" s="29">
        <f>IF(K24&gt;J24,1,0)</f>
        <v>0</v>
      </c>
      <c r="AM24" s="29">
        <f>IF(L24&gt;M24,1,0)</f>
        <v>0</v>
      </c>
      <c r="AN24" s="29">
        <f>IF(M24&gt;L24,1,0)</f>
        <v>0</v>
      </c>
      <c r="AO24" s="29">
        <f>IF(N24&gt;O24,1,0)</f>
        <v>0</v>
      </c>
      <c r="AP24" s="29">
        <f>IF(O24&gt;N24,1,0)</f>
        <v>0</v>
      </c>
      <c r="AQ24" s="29"/>
    </row>
    <row r="25" spans="22:43" ht="13.5" thickBot="1">
      <c r="V25" s="30"/>
      <c r="W25" s="30"/>
      <c r="X25" s="15"/>
      <c r="Y25" s="15"/>
      <c r="Z25" s="15"/>
      <c r="AA25" s="15"/>
      <c r="AB25" s="15"/>
      <c r="AC25" s="15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ht="12.75">
      <c r="A26" s="73">
        <v>3</v>
      </c>
      <c r="B26" s="155">
        <v>39216</v>
      </c>
      <c r="C26" s="75"/>
      <c r="D26" s="76" t="str">
        <f>E9</f>
        <v>Rodenbach</v>
      </c>
      <c r="E26" s="77" t="str">
        <f>E3</f>
        <v>TFC KL/Hochspeyer</v>
      </c>
      <c r="F26" s="78">
        <v>16</v>
      </c>
      <c r="G26" s="79">
        <v>25</v>
      </c>
      <c r="H26" s="80">
        <v>13</v>
      </c>
      <c r="I26" s="81">
        <v>25</v>
      </c>
      <c r="J26" s="78">
        <v>15</v>
      </c>
      <c r="K26" s="79">
        <v>25</v>
      </c>
      <c r="L26" s="80"/>
      <c r="M26" s="81"/>
      <c r="N26" s="78"/>
      <c r="O26" s="79"/>
      <c r="P26" s="82">
        <f aca="true" t="shared" si="16" ref="P26:Q28">IF(F26="","",F26+H26+J26+L26+N26)</f>
        <v>44</v>
      </c>
      <c r="Q26" s="106">
        <f t="shared" si="16"/>
        <v>75</v>
      </c>
      <c r="R26" s="82">
        <f aca="true" t="shared" si="17" ref="R26:S28">IF(F26="","",AG26+AI26+AK26+AM26+AO26)</f>
        <v>0</v>
      </c>
      <c r="S26" s="106">
        <f t="shared" si="17"/>
        <v>3</v>
      </c>
      <c r="T26" s="82">
        <f aca="true" t="shared" si="18" ref="T26:U28">IF(R26="","",IF(R26=3,2,0))</f>
        <v>0</v>
      </c>
      <c r="U26" s="106">
        <f t="shared" si="18"/>
        <v>2</v>
      </c>
      <c r="V26" s="288"/>
      <c r="W26" s="289"/>
      <c r="X26" s="289"/>
      <c r="Y26" s="289"/>
      <c r="Z26" s="289"/>
      <c r="AA26" s="289"/>
      <c r="AB26" s="290"/>
      <c r="AC26" s="291">
        <f ca="1">IF(U26&lt;&gt;"","",IF(C26&lt;&gt;"","verlegt",IF(B26&lt;TODAY(),"offen","")))</f>
      </c>
      <c r="AD26" s="292"/>
      <c r="AE26" s="293">
        <f ca="1">IF(U26&lt;&gt;"","",IF(C26="","",IF(C26&lt;TODAY(),"offen","")))</f>
      </c>
      <c r="AF26" s="294"/>
      <c r="AG26" s="29">
        <f>IF(F26&gt;G26,1,0)</f>
        <v>0</v>
      </c>
      <c r="AH26" s="29">
        <f>IF(G26&gt;F26,1,0)</f>
        <v>1</v>
      </c>
      <c r="AI26" s="29">
        <f>IF(H26&gt;I26,1,0)</f>
        <v>0</v>
      </c>
      <c r="AJ26" s="29">
        <f>IF(I26&gt;H26,1,0)</f>
        <v>1</v>
      </c>
      <c r="AK26" s="29">
        <f>IF(J26&gt;K26,1,0)</f>
        <v>0</v>
      </c>
      <c r="AL26" s="29">
        <f>IF(K26&gt;J26,1,0)</f>
        <v>1</v>
      </c>
      <c r="AM26" s="29">
        <f>IF(L26&gt;M26,1,0)</f>
        <v>0</v>
      </c>
      <c r="AN26" s="29">
        <f>IF(M26&gt;L26,1,0)</f>
        <v>0</v>
      </c>
      <c r="AO26" s="29">
        <f>IF(N26&gt;O26,1,0)</f>
        <v>0</v>
      </c>
      <c r="AP26" s="29">
        <f>IF(O26&gt;N26,1,0)</f>
        <v>0</v>
      </c>
      <c r="AQ26" s="29"/>
    </row>
    <row r="27" spans="1:43" ht="12.75">
      <c r="A27" s="84">
        <v>2</v>
      </c>
      <c r="B27" s="154">
        <v>39202</v>
      </c>
      <c r="C27" s="156">
        <v>39391</v>
      </c>
      <c r="D27" s="87" t="str">
        <f>D26</f>
        <v>Rodenbach</v>
      </c>
      <c r="E27" s="88" t="str">
        <f>E6</f>
        <v>Miesenbach</v>
      </c>
      <c r="F27" s="89">
        <v>0</v>
      </c>
      <c r="G27" s="90">
        <v>1</v>
      </c>
      <c r="H27" s="91">
        <v>0</v>
      </c>
      <c r="I27" s="92">
        <v>1</v>
      </c>
      <c r="J27" s="89">
        <v>0</v>
      </c>
      <c r="K27" s="90">
        <v>1</v>
      </c>
      <c r="L27" s="91"/>
      <c r="M27" s="92"/>
      <c r="N27" s="89"/>
      <c r="O27" s="90"/>
      <c r="P27" s="93">
        <f t="shared" si="16"/>
        <v>0</v>
      </c>
      <c r="Q27" s="107">
        <f t="shared" si="16"/>
        <v>3</v>
      </c>
      <c r="R27" s="93">
        <f t="shared" si="17"/>
        <v>0</v>
      </c>
      <c r="S27" s="107">
        <f t="shared" si="17"/>
        <v>3</v>
      </c>
      <c r="T27" s="93">
        <f t="shared" si="18"/>
        <v>0</v>
      </c>
      <c r="U27" s="107">
        <f t="shared" si="18"/>
        <v>2</v>
      </c>
      <c r="V27" s="281"/>
      <c r="W27" s="282"/>
      <c r="X27" s="282"/>
      <c r="Y27" s="282"/>
      <c r="Z27" s="282"/>
      <c r="AA27" s="282"/>
      <c r="AB27" s="283"/>
      <c r="AC27" s="284">
        <f ca="1">IF(U27&lt;&gt;"","",IF(C27&lt;&gt;"","verlegt",IF(B27&lt;TODAY(),"offen","")))</f>
      </c>
      <c r="AD27" s="285"/>
      <c r="AE27" s="286">
        <f ca="1">IF(U27&lt;&gt;"","",IF(C27="","",IF(C27&lt;TODAY(),"offen","")))</f>
      </c>
      <c r="AF27" s="287"/>
      <c r="AG27" s="29">
        <f>IF(F27&gt;G27,1,0)</f>
        <v>0</v>
      </c>
      <c r="AH27" s="29">
        <f>IF(G27&gt;F27,1,0)</f>
        <v>1</v>
      </c>
      <c r="AI27" s="29">
        <f>IF(H27&gt;I27,1,0)</f>
        <v>0</v>
      </c>
      <c r="AJ27" s="29">
        <f>IF(I27&gt;H27,1,0)</f>
        <v>1</v>
      </c>
      <c r="AK27" s="29">
        <f>IF(J27&gt;K27,1,0)</f>
        <v>0</v>
      </c>
      <c r="AL27" s="29">
        <f>IF(K27&gt;J27,1,0)</f>
        <v>1</v>
      </c>
      <c r="AM27" s="29">
        <f>IF(L27&gt;M27,1,0)</f>
        <v>0</v>
      </c>
      <c r="AN27" s="29">
        <f>IF(M27&gt;L27,1,0)</f>
        <v>0</v>
      </c>
      <c r="AO27" s="29">
        <f>IF(N27&gt;O27,1,0)</f>
        <v>0</v>
      </c>
      <c r="AP27" s="29">
        <f>IF(O27&gt;N27,1,0)</f>
        <v>0</v>
      </c>
      <c r="AQ27" s="29"/>
    </row>
    <row r="28" spans="1:43" ht="13.5" thickBot="1">
      <c r="A28" s="95">
        <v>4</v>
      </c>
      <c r="B28" s="153">
        <v>39251</v>
      </c>
      <c r="C28" s="97"/>
      <c r="D28" s="98" t="str">
        <f>D27</f>
        <v>Rodenbach</v>
      </c>
      <c r="E28" s="99" t="str">
        <f>E12</f>
        <v>Weilerbach</v>
      </c>
      <c r="F28" s="100">
        <v>25</v>
      </c>
      <c r="G28" s="101">
        <v>20</v>
      </c>
      <c r="H28" s="102">
        <v>28</v>
      </c>
      <c r="I28" s="103">
        <v>26</v>
      </c>
      <c r="J28" s="100">
        <v>21</v>
      </c>
      <c r="K28" s="101">
        <v>25</v>
      </c>
      <c r="L28" s="102">
        <v>25</v>
      </c>
      <c r="M28" s="103">
        <v>20</v>
      </c>
      <c r="N28" s="100"/>
      <c r="O28" s="101"/>
      <c r="P28" s="104">
        <f t="shared" si="16"/>
        <v>99</v>
      </c>
      <c r="Q28" s="108">
        <f t="shared" si="16"/>
        <v>91</v>
      </c>
      <c r="R28" s="104">
        <f t="shared" si="17"/>
        <v>3</v>
      </c>
      <c r="S28" s="108">
        <f t="shared" si="17"/>
        <v>1</v>
      </c>
      <c r="T28" s="104">
        <f t="shared" si="18"/>
        <v>2</v>
      </c>
      <c r="U28" s="108">
        <f t="shared" si="18"/>
        <v>0</v>
      </c>
      <c r="V28" s="274"/>
      <c r="W28" s="275"/>
      <c r="X28" s="275"/>
      <c r="Y28" s="275"/>
      <c r="Z28" s="275"/>
      <c r="AA28" s="275"/>
      <c r="AB28" s="276"/>
      <c r="AC28" s="277">
        <f ca="1">IF(U28&lt;&gt;"","",IF(C28&lt;&gt;"","verlegt",IF(B28&lt;TODAY(),"offen","")))</f>
      </c>
      <c r="AD28" s="278"/>
      <c r="AE28" s="279">
        <f ca="1">IF(U28&lt;&gt;"","",IF(C28="","",IF(C28&lt;TODAY(),"offen","")))</f>
      </c>
      <c r="AF28" s="280"/>
      <c r="AG28" s="29">
        <f>IF(F28&gt;G28,1,0)</f>
        <v>1</v>
      </c>
      <c r="AH28" s="29">
        <f>IF(G28&gt;F28,1,0)</f>
        <v>0</v>
      </c>
      <c r="AI28" s="29">
        <f>IF(H28&gt;I28,1,0)</f>
        <v>1</v>
      </c>
      <c r="AJ28" s="29">
        <f>IF(I28&gt;H28,1,0)</f>
        <v>0</v>
      </c>
      <c r="AK28" s="29">
        <f>IF(J28&gt;K28,1,0)</f>
        <v>0</v>
      </c>
      <c r="AL28" s="29">
        <f>IF(K28&gt;J28,1,0)</f>
        <v>1</v>
      </c>
      <c r="AM28" s="29">
        <f>IF(L28&gt;M28,1,0)</f>
        <v>1</v>
      </c>
      <c r="AN28" s="29">
        <f>IF(M28&gt;L28,1,0)</f>
        <v>0</v>
      </c>
      <c r="AO28" s="29">
        <f>IF(N28&gt;O28,1,0)</f>
        <v>0</v>
      </c>
      <c r="AP28" s="29">
        <f>IF(O28&gt;N28,1,0)</f>
        <v>0</v>
      </c>
      <c r="AQ28" s="29"/>
    </row>
    <row r="29" spans="22:43" ht="13.5" thickBot="1">
      <c r="V29" s="30"/>
      <c r="W29" s="30"/>
      <c r="X29" s="15"/>
      <c r="Y29" s="15"/>
      <c r="Z29" s="15"/>
      <c r="AA29" s="15"/>
      <c r="AB29" s="15"/>
      <c r="AC29" s="15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ht="12.75">
      <c r="A30" s="73">
        <v>2</v>
      </c>
      <c r="B30" s="155">
        <v>39204</v>
      </c>
      <c r="C30" s="167">
        <v>39244</v>
      </c>
      <c r="D30" s="76" t="str">
        <f>E12</f>
        <v>Weilerbach</v>
      </c>
      <c r="E30" s="77" t="str">
        <f>E3</f>
        <v>TFC KL/Hochspeyer</v>
      </c>
      <c r="F30" s="78">
        <v>15</v>
      </c>
      <c r="G30" s="79">
        <v>25</v>
      </c>
      <c r="H30" s="80">
        <v>5</v>
      </c>
      <c r="I30" s="81">
        <v>25</v>
      </c>
      <c r="J30" s="78">
        <v>8</v>
      </c>
      <c r="K30" s="79">
        <v>25</v>
      </c>
      <c r="L30" s="80"/>
      <c r="M30" s="81"/>
      <c r="N30" s="78"/>
      <c r="O30" s="79"/>
      <c r="P30" s="82">
        <f aca="true" t="shared" si="19" ref="P30:Q32">IF(F30="","",F30+H30+J30+L30+N30)</f>
        <v>28</v>
      </c>
      <c r="Q30" s="106">
        <f t="shared" si="19"/>
        <v>75</v>
      </c>
      <c r="R30" s="82">
        <f aca="true" t="shared" si="20" ref="R30:S32">IF(F30="","",AG30+AI30+AK30+AM30+AO30)</f>
        <v>0</v>
      </c>
      <c r="S30" s="106">
        <f t="shared" si="20"/>
        <v>3</v>
      </c>
      <c r="T30" s="82">
        <f aca="true" t="shared" si="21" ref="T30:U32">IF(R30="","",IF(R30=3,2,0))</f>
        <v>0</v>
      </c>
      <c r="U30" s="106">
        <f t="shared" si="21"/>
        <v>2</v>
      </c>
      <c r="V30" s="288"/>
      <c r="W30" s="289"/>
      <c r="X30" s="289"/>
      <c r="Y30" s="289"/>
      <c r="Z30" s="289"/>
      <c r="AA30" s="289"/>
      <c r="AB30" s="290"/>
      <c r="AC30" s="291">
        <f ca="1">IF(U30&lt;&gt;"","",IF(C30&lt;&gt;"","verlegt",IF(B30&lt;TODAY(),"offen","")))</f>
      </c>
      <c r="AD30" s="292"/>
      <c r="AE30" s="293">
        <f ca="1">IF(U30&lt;&gt;"","",IF(C30="","",IF(C30&lt;TODAY(),"offen","")))</f>
      </c>
      <c r="AF30" s="294"/>
      <c r="AG30" s="29">
        <f>IF(F30&gt;G30,1,0)</f>
        <v>0</v>
      </c>
      <c r="AH30" s="29">
        <f>IF(G30&gt;F30,1,0)</f>
        <v>1</v>
      </c>
      <c r="AI30" s="29">
        <f>IF(H30&gt;I30,1,0)</f>
        <v>0</v>
      </c>
      <c r="AJ30" s="29">
        <f>IF(I30&gt;H30,1,0)</f>
        <v>1</v>
      </c>
      <c r="AK30" s="29">
        <f>IF(J30&gt;K30,1,0)</f>
        <v>0</v>
      </c>
      <c r="AL30" s="29">
        <f>IF(K30&gt;J30,1,0)</f>
        <v>1</v>
      </c>
      <c r="AM30" s="29">
        <f>IF(L30&gt;M30,1,0)</f>
        <v>0</v>
      </c>
      <c r="AN30" s="29">
        <f>IF(M30&gt;L30,1,0)</f>
        <v>0</v>
      </c>
      <c r="AO30" s="29">
        <f>IF(N30&gt;O30,1,0)</f>
        <v>0</v>
      </c>
      <c r="AP30" s="29">
        <f>IF(O30&gt;N30,1,0)</f>
        <v>0</v>
      </c>
      <c r="AQ30" s="29"/>
    </row>
    <row r="31" spans="1:43" ht="12.75">
      <c r="A31" s="84">
        <v>6</v>
      </c>
      <c r="B31" s="154">
        <v>39379</v>
      </c>
      <c r="C31" s="156"/>
      <c r="D31" s="87" t="str">
        <f>D30</f>
        <v>Weilerbach</v>
      </c>
      <c r="E31" s="88" t="str">
        <f>E6</f>
        <v>Miesenbach</v>
      </c>
      <c r="F31" s="89">
        <v>10</v>
      </c>
      <c r="G31" s="90">
        <v>25</v>
      </c>
      <c r="H31" s="91">
        <v>9</v>
      </c>
      <c r="I31" s="92">
        <v>25</v>
      </c>
      <c r="J31" s="89">
        <v>9</v>
      </c>
      <c r="K31" s="90">
        <v>25</v>
      </c>
      <c r="L31" s="91"/>
      <c r="M31" s="92"/>
      <c r="N31" s="89"/>
      <c r="O31" s="90"/>
      <c r="P31" s="93">
        <f t="shared" si="19"/>
        <v>28</v>
      </c>
      <c r="Q31" s="107">
        <f t="shared" si="19"/>
        <v>75</v>
      </c>
      <c r="R31" s="93">
        <f t="shared" si="20"/>
        <v>0</v>
      </c>
      <c r="S31" s="107">
        <f t="shared" si="20"/>
        <v>3</v>
      </c>
      <c r="T31" s="93">
        <f t="shared" si="21"/>
        <v>0</v>
      </c>
      <c r="U31" s="107">
        <f t="shared" si="21"/>
        <v>2</v>
      </c>
      <c r="V31" s="281"/>
      <c r="W31" s="282"/>
      <c r="X31" s="282"/>
      <c r="Y31" s="282"/>
      <c r="Z31" s="282"/>
      <c r="AA31" s="282"/>
      <c r="AB31" s="283"/>
      <c r="AC31" s="284">
        <f ca="1">IF(U31&lt;&gt;"","",IF(C31&lt;&gt;"","verlegt",IF(B31&lt;TODAY(),"offen","")))</f>
      </c>
      <c r="AD31" s="285"/>
      <c r="AE31" s="286">
        <f ca="1">IF(U31&lt;&gt;"","",IF(C31="","",IF(C31&lt;TODAY(),"offen","")))</f>
      </c>
      <c r="AF31" s="287"/>
      <c r="AG31" s="29">
        <f>IF(F31&gt;G31,1,0)</f>
        <v>0</v>
      </c>
      <c r="AH31" s="29">
        <f>IF(G31&gt;F31,1,0)</f>
        <v>1</v>
      </c>
      <c r="AI31" s="29">
        <f>IF(H31&gt;I31,1,0)</f>
        <v>0</v>
      </c>
      <c r="AJ31" s="29">
        <f>IF(I31&gt;H31,1,0)</f>
        <v>1</v>
      </c>
      <c r="AK31" s="29">
        <f>IF(J31&gt;K31,1,0)</f>
        <v>0</v>
      </c>
      <c r="AL31" s="29">
        <f>IF(K31&gt;J31,1,0)</f>
        <v>1</v>
      </c>
      <c r="AM31" s="29">
        <f>IF(L31&gt;M31,1,0)</f>
        <v>0</v>
      </c>
      <c r="AN31" s="29">
        <f>IF(M31&gt;L31,1,0)</f>
        <v>0</v>
      </c>
      <c r="AO31" s="29">
        <f>IF(N31&gt;O31,1,0)</f>
        <v>0</v>
      </c>
      <c r="AP31" s="29">
        <f>IF(O31&gt;N31,1,0)</f>
        <v>0</v>
      </c>
      <c r="AQ31" s="29"/>
    </row>
    <row r="32" spans="1:43" ht="13.5" thickBot="1">
      <c r="A32" s="95">
        <v>1</v>
      </c>
      <c r="B32" s="153">
        <v>39127</v>
      </c>
      <c r="C32" s="97"/>
      <c r="D32" s="98" t="str">
        <f>D31</f>
        <v>Weilerbach</v>
      </c>
      <c r="E32" s="99" t="str">
        <f>E9</f>
        <v>Rodenbach</v>
      </c>
      <c r="F32" s="100">
        <v>15</v>
      </c>
      <c r="G32" s="101">
        <v>25</v>
      </c>
      <c r="H32" s="102">
        <v>14</v>
      </c>
      <c r="I32" s="103">
        <v>25</v>
      </c>
      <c r="J32" s="100">
        <v>21</v>
      </c>
      <c r="K32" s="101">
        <v>25</v>
      </c>
      <c r="L32" s="102"/>
      <c r="M32" s="103"/>
      <c r="N32" s="100"/>
      <c r="O32" s="101"/>
      <c r="P32" s="104">
        <f t="shared" si="19"/>
        <v>50</v>
      </c>
      <c r="Q32" s="108">
        <f t="shared" si="19"/>
        <v>75</v>
      </c>
      <c r="R32" s="104">
        <f t="shared" si="20"/>
        <v>0</v>
      </c>
      <c r="S32" s="108">
        <f t="shared" si="20"/>
        <v>3</v>
      </c>
      <c r="T32" s="104">
        <f t="shared" si="21"/>
        <v>0</v>
      </c>
      <c r="U32" s="108">
        <f t="shared" si="21"/>
        <v>2</v>
      </c>
      <c r="V32" s="274"/>
      <c r="W32" s="275"/>
      <c r="X32" s="275"/>
      <c r="Y32" s="275"/>
      <c r="Z32" s="275"/>
      <c r="AA32" s="275"/>
      <c r="AB32" s="276"/>
      <c r="AC32" s="277">
        <f ca="1">IF(U32&lt;&gt;"","",IF(C32&lt;&gt;"","verlegt",IF(B32&lt;TODAY(),"offen","")))</f>
      </c>
      <c r="AD32" s="278"/>
      <c r="AE32" s="279">
        <f ca="1">IF(U32&lt;&gt;"","",IF(C32="","",IF(C32&lt;TODAY(),"offen","")))</f>
      </c>
      <c r="AF32" s="280"/>
      <c r="AG32" s="29">
        <f>IF(F32&gt;G32,1,0)</f>
        <v>0</v>
      </c>
      <c r="AH32" s="29">
        <f>IF(G32&gt;F32,1,0)</f>
        <v>1</v>
      </c>
      <c r="AI32" s="29">
        <f>IF(H32&gt;I32,1,0)</f>
        <v>0</v>
      </c>
      <c r="AJ32" s="29">
        <f>IF(I32&gt;H32,1,0)</f>
        <v>1</v>
      </c>
      <c r="AK32" s="29">
        <f>IF(J32&gt;K32,1,0)</f>
        <v>0</v>
      </c>
      <c r="AL32" s="29">
        <f>IF(K32&gt;J32,1,0)</f>
        <v>1</v>
      </c>
      <c r="AM32" s="29">
        <f>IF(L32&gt;M32,1,0)</f>
        <v>0</v>
      </c>
      <c r="AN32" s="29">
        <f>IF(M32&gt;L32,1,0)</f>
        <v>0</v>
      </c>
      <c r="AO32" s="29">
        <f>IF(N32&gt;O32,1,0)</f>
        <v>0</v>
      </c>
      <c r="AP32" s="29">
        <f>IF(O32&gt;N32,1,0)</f>
        <v>0</v>
      </c>
      <c r="AQ32" s="29"/>
    </row>
    <row r="33" spans="22:43" ht="12.75">
      <c r="V33" s="30"/>
      <c r="W33" s="30"/>
      <c r="X33" s="15"/>
      <c r="Y33" s="15"/>
      <c r="Z33" s="15"/>
      <c r="AA33" s="15"/>
      <c r="AB33" s="15"/>
      <c r="AC33" s="109"/>
      <c r="AD33" s="10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22:30" ht="12.75">
      <c r="V34" s="30"/>
      <c r="W34" s="30"/>
      <c r="AC34" s="109"/>
      <c r="AD34" s="109"/>
    </row>
    <row r="35" spans="29:30" ht="12.75">
      <c r="AC35" s="109"/>
      <c r="AD35" s="109"/>
    </row>
    <row r="36" spans="29:30" ht="12.75">
      <c r="AC36" s="109"/>
      <c r="AD36" s="109"/>
    </row>
  </sheetData>
  <sheetProtection/>
  <mergeCells count="63">
    <mergeCell ref="R1:S1"/>
    <mergeCell ref="F2:G2"/>
    <mergeCell ref="H2:I2"/>
    <mergeCell ref="J2:K2"/>
    <mergeCell ref="L2:M2"/>
    <mergeCell ref="N2:O2"/>
    <mergeCell ref="P2:Q2"/>
    <mergeCell ref="R2:S2"/>
    <mergeCell ref="F1:G1"/>
    <mergeCell ref="H1:I1"/>
    <mergeCell ref="E3:E5"/>
    <mergeCell ref="E6:E8"/>
    <mergeCell ref="J1:K1"/>
    <mergeCell ref="L1:M1"/>
    <mergeCell ref="N1:O1"/>
    <mergeCell ref="P1:Q1"/>
    <mergeCell ref="E9:E11"/>
    <mergeCell ref="E12:E14"/>
    <mergeCell ref="F16:G16"/>
    <mergeCell ref="H16:I16"/>
    <mergeCell ref="J16:K16"/>
    <mergeCell ref="L16:M16"/>
    <mergeCell ref="N16:O16"/>
    <mergeCell ref="P16:Q16"/>
    <mergeCell ref="R16:S16"/>
    <mergeCell ref="T16:U16"/>
    <mergeCell ref="V16:AC16"/>
    <mergeCell ref="V18:AB18"/>
    <mergeCell ref="AC18:AD18"/>
    <mergeCell ref="AE18:AF18"/>
    <mergeCell ref="V19:AB19"/>
    <mergeCell ref="AC19:AD19"/>
    <mergeCell ref="AE19:AF19"/>
    <mergeCell ref="V20:AB20"/>
    <mergeCell ref="AC20:AD20"/>
    <mergeCell ref="AE20:AF20"/>
    <mergeCell ref="AC27:AD27"/>
    <mergeCell ref="V22:AB22"/>
    <mergeCell ref="AC22:AD22"/>
    <mergeCell ref="AE22:AF22"/>
    <mergeCell ref="V23:AB23"/>
    <mergeCell ref="AC23:AD23"/>
    <mergeCell ref="AE23:AF23"/>
    <mergeCell ref="AE28:AF28"/>
    <mergeCell ref="V24:AB24"/>
    <mergeCell ref="AC24:AD24"/>
    <mergeCell ref="AE24:AF24"/>
    <mergeCell ref="AE30:AF30"/>
    <mergeCell ref="V31:AB31"/>
    <mergeCell ref="V26:AB26"/>
    <mergeCell ref="AC26:AD26"/>
    <mergeCell ref="AE26:AF26"/>
    <mergeCell ref="V27:AB27"/>
    <mergeCell ref="V32:AB32"/>
    <mergeCell ref="AC32:AD32"/>
    <mergeCell ref="AE32:AF32"/>
    <mergeCell ref="V30:AB30"/>
    <mergeCell ref="AC30:AD30"/>
    <mergeCell ref="AE27:AF27"/>
    <mergeCell ref="AC31:AD31"/>
    <mergeCell ref="AE31:AF31"/>
    <mergeCell ref="V28:AB28"/>
    <mergeCell ref="AC28:AD28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Schulte</dc:creator>
  <cp:keywords/>
  <dc:description/>
  <cp:lastModifiedBy>Martin Dauenhauer</cp:lastModifiedBy>
  <cp:lastPrinted>2007-10-20T06:02:34Z</cp:lastPrinted>
  <dcterms:created xsi:type="dcterms:W3CDTF">2006-12-14T08:13:04Z</dcterms:created>
  <dcterms:modified xsi:type="dcterms:W3CDTF">2011-03-29T17:43:16Z</dcterms:modified>
  <cp:category/>
  <cp:version/>
  <cp:contentType/>
  <cp:contentStatus/>
</cp:coreProperties>
</file>